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ส่งออก ส.ค.61" sheetId="1" r:id="rId1"/>
    <sheet name="นำเข้า ส.ค.61" sheetId="2" r:id="rId2"/>
    <sheet name="นำเข้า 10 อันดับ" sheetId="3" r:id="rId3"/>
    <sheet name="ผ่านแดน (ส.ค.61)10 อันดับ" sheetId="4" r:id="rId4"/>
    <sheet name="ไตรมาส" sheetId="5" r:id="rId5"/>
  </sheets>
  <definedNames/>
  <calcPr fullCalcOnLoad="1"/>
</workbook>
</file>

<file path=xl/sharedStrings.xml><?xml version="1.0" encoding="utf-8"?>
<sst xmlns="http://schemas.openxmlformats.org/spreadsheetml/2006/main" count="367" uniqueCount="216">
  <si>
    <t>รวมทั้งหมด</t>
  </si>
  <si>
    <t>อื่นๆ</t>
  </si>
  <si>
    <t>รวม</t>
  </si>
  <si>
    <t>มูลค่า (ล้านบาท)</t>
  </si>
  <si>
    <t>น้ำหนัก (ตัน)</t>
  </si>
  <si>
    <t>พิกัด</t>
  </si>
  <si>
    <t>ชนิดสินค้า</t>
  </si>
  <si>
    <t>ลำดับที่</t>
  </si>
  <si>
    <t xml:space="preserve">สินค้าส่งออกสูงสุด  10  อันดับ </t>
  </si>
  <si>
    <t>ด่านศุลกากรช่องเม็ก</t>
  </si>
  <si>
    <t>รวมทั้งสิ้น</t>
  </si>
  <si>
    <t>กาแฟสำเร็จรูป</t>
  </si>
  <si>
    <t>สินค้าส่งออก ด่านศุลกากรช่องเม็ก</t>
  </si>
  <si>
    <t>สินค้า</t>
  </si>
  <si>
    <t>น้ำหนัก</t>
  </si>
  <si>
    <t>ปริมาณ</t>
  </si>
  <si>
    <t>หน่วย</t>
  </si>
  <si>
    <t>มูลค่า</t>
  </si>
  <si>
    <t>ปีงบประมาณ 2561</t>
  </si>
  <si>
    <t xml:space="preserve">มูลค่าสินค้าผ่านแดนสูงสุด  10  อันดับ 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</si>
  <si>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</si>
  <si>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</si>
  <si>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</si>
  <si>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</si>
  <si>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รวมสินค้าผ่านแดนขาเข้า 10 อันดับ</t>
  </si>
  <si>
    <t>รวมสินค้าผ่านแดนขาออก 10 อันดับ</t>
  </si>
  <si>
    <t>บุหรี่</t>
  </si>
  <si>
    <t>ชิ้นส่วนเฟอร์นิเจอร์ไม้ดู่</t>
  </si>
  <si>
    <t>เมล็ดกาแฟดิบ</t>
  </si>
  <si>
    <t>ข้าวเหนียว</t>
  </si>
  <si>
    <t>หม้อแปลงไฟฟ้า</t>
  </si>
  <si>
    <t xml:space="preserve">            รวมทั้งสิ้น</t>
  </si>
  <si>
    <t>ยางรถยนต์</t>
  </si>
  <si>
    <t>ส่วนประกอบของรถจักรยานยนต์</t>
  </si>
  <si>
    <t>กระเบื้องปูพื้น</t>
  </si>
  <si>
    <t>อุปกรณ์เครื่องมือแพทย์</t>
  </si>
  <si>
    <t>ผ่านแดนเข้า</t>
  </si>
  <si>
    <t>ผ่านแดนออก</t>
  </si>
  <si>
    <t>LTR</t>
  </si>
  <si>
    <t>C62</t>
  </si>
  <si>
    <t>KGM</t>
  </si>
  <si>
    <t>น้ำมันเชื้อเพลิง</t>
  </si>
  <si>
    <t>ผงชูรส</t>
  </si>
  <si>
    <t>รถยนต์นั่งใหม่สำเร็จรูป เช่น รถเก๋ง รถกะบะ</t>
  </si>
  <si>
    <t>รถแทรคเตอร์และรถไถนา</t>
  </si>
  <si>
    <t>ขนมอบกรอบ,เวเฟอร์</t>
  </si>
  <si>
    <t>ของใช้บรรจุทำด้วยพลาสติก</t>
  </si>
  <si>
    <t>อาหารสัตว์</t>
  </si>
  <si>
    <t>น้ำผลไม้,ชาเขียว,นมถั่วเหลือง</t>
  </si>
  <si>
    <t>อาหารปรุงแต่ง,เครื่องดื่มบำรุงกำลัง</t>
  </si>
  <si>
    <t>เหล็กข้ออ้อย,เหล็กเส้น</t>
  </si>
  <si>
    <t>สมุนไพร</t>
  </si>
  <si>
    <t>เครื่องปรับอากาศ</t>
  </si>
  <si>
    <t>มูลค่า (บาท)</t>
  </si>
  <si>
    <t>มูลค่า(ล้านบาท)</t>
  </si>
  <si>
    <t>เครื่องกำเนิดไฟฟ้าและส่วนประกอบ</t>
  </si>
  <si>
    <t>นมผงและอาหารสำเร็จรูปและอื่นๆ</t>
  </si>
  <si>
    <t>แผ่นใยสังเคราะห์ใช้ทำสนามหญ้า</t>
  </si>
  <si>
    <t>ปลาคาราเมลในซอสมะเขือเทศ</t>
  </si>
  <si>
    <t>ปุ๋ยอินทรีย์และอุปกรณ์</t>
  </si>
  <si>
    <t>ผ้าอบแห้ง</t>
  </si>
  <si>
    <t>ผ้าเส้นใยสังเคราะห์</t>
  </si>
  <si>
    <t>ประจำเดือน        สิงหาคม  2561</t>
  </si>
  <si>
    <t xml:space="preserve">27101971  น้ำมันดีเซลกำมะถันไม่เกิน </t>
  </si>
  <si>
    <t>27101224  น้ำมันเบนซินไร้สารตะกั่ว</t>
  </si>
  <si>
    <t xml:space="preserve">87033371  รถยนต์นั่งกึ่งบรรทุกใหม่สำเร็จรูป </t>
  </si>
  <si>
    <t>27101979  น้ำมันเตา</t>
  </si>
  <si>
    <t xml:space="preserve">27101213  น้ำมันเบนซินไร้สารตะกั่ว ออกแทน91 </t>
  </si>
  <si>
    <t>87033276  รถยนต์นั่งที่มีกระบะ พร้อมเครื่องปรับอากาศขับเคลื่อนสองล้อเครื่องยนต์ดีเซล 2,393 ซีซี</t>
  </si>
  <si>
    <t>29224220  ผงชูรส</t>
  </si>
  <si>
    <t>27101943   น้ำมันเครื่อง  YAMALUBE 0.8 L</t>
  </si>
  <si>
    <t>23099019   อาหารปลา ฟิชเมท</t>
  </si>
  <si>
    <t>19051000   ขนมปังกรอบ</t>
  </si>
  <si>
    <t>39232199  ถุงซิปใส 4*6 cm.</t>
  </si>
  <si>
    <t xml:space="preserve">23099012  อาหารสัตว์ผสมสำเร็จรูปชนิดเม็ด  (สุกร)  </t>
  </si>
  <si>
    <t>85071099  แบตเตอรี่ยี่ห้อ "GS" สำหรับรถยนต์</t>
  </si>
  <si>
    <t>73089099  เหล็กแผ่นรายละเอียดตาม INVOICE แนบ</t>
  </si>
  <si>
    <t>68118100  กระเบื้องลอนคู่</t>
  </si>
  <si>
    <t xml:space="preserve">87032247  รถยนต์นั่งเก๋ง </t>
  </si>
  <si>
    <t xml:space="preserve">31052000  ปุ๋ยเคมี </t>
  </si>
  <si>
    <t>68101910  กระเบื้อง</t>
  </si>
  <si>
    <t>87021099  รถยนต์โดยสารสำเร็จรูป โตโยต้า</t>
  </si>
  <si>
    <t>21069030  ครีมเทียม</t>
  </si>
  <si>
    <t>19023040  บะหมี่กึ่งสำเร็จรูป</t>
  </si>
  <si>
    <t>10079000  ปลายข้าว</t>
  </si>
  <si>
    <t>27132000  ยางมะตอย</t>
  </si>
  <si>
    <t>85182290  ชุดเครื่องดนตรีและลำโพงขยายเสียง</t>
  </si>
  <si>
    <t xml:space="preserve">21039019  เครื่องปรุงรส </t>
  </si>
  <si>
    <t>39233090  หลอดพลาสติกสำหรับขึ้นรูปขวด</t>
  </si>
  <si>
    <t>72142059  เหล็กเส้นตรงชนิดข้ออ้อย</t>
  </si>
  <si>
    <t>31059000  ปุ๋ยเคมี (รายละเอียดตามอินวอยซ์ที่แนบ)</t>
  </si>
  <si>
    <t>90283090   ชุดเครื่องมือตรวจสอบอุปกรณ์ไฟฟ้า</t>
  </si>
  <si>
    <t>22029910  นม (ไทยเดนมาร์ก)</t>
  </si>
  <si>
    <t>17011400  น้ำตาลทรายขาว</t>
  </si>
  <si>
    <t>34022095  (ผงซักฟอก)</t>
  </si>
  <si>
    <t>70109099  ขวดเปล่าทำจากแก้ว</t>
  </si>
  <si>
    <t>27101212  น้ำมันเบนซินธรรมดาไร้สารตะกั่ว</t>
  </si>
  <si>
    <t>4031091  น้ำนมถั่วเหลือง ยูเอชที</t>
  </si>
  <si>
    <t xml:space="preserve">23099011  อาหารหมู </t>
  </si>
  <si>
    <t>40111000  ยางล้อรถยนต์</t>
  </si>
  <si>
    <t>38244000  ผลิตภัณฑ์มวลผสม</t>
  </si>
  <si>
    <t>68118290  ไม้ฝาเฌอร่า</t>
  </si>
  <si>
    <t>33051090  ทรีทเม้นแคริ่ง 500 มล.</t>
  </si>
  <si>
    <t>31055100  ปุ๋ยเคมี</t>
  </si>
  <si>
    <t>87042129  รถยนต์นั่งที่มีกระบะใหม่เครื่องยนต์ดีเซล</t>
  </si>
  <si>
    <t>27101226  น้ำมันเบนซินธรรมดาไร้สารตะกั่ว</t>
  </si>
  <si>
    <t xml:space="preserve">19011020  นมผงดัดแปลงสำหรับทารก </t>
  </si>
  <si>
    <t>34011150  สบู่เบนเนต</t>
  </si>
  <si>
    <t xml:space="preserve">83024999  ชุดกลอนประตู </t>
  </si>
  <si>
    <t xml:space="preserve">84089010  เครื่องยนต์ดีเซล </t>
  </si>
  <si>
    <t>96190019  ผ้าอ้อมทำด้วยเยื่อกระดาษ</t>
  </si>
  <si>
    <t>19059030  ขนมเค้ก</t>
  </si>
  <si>
    <t xml:space="preserve">22029920  นมถั่วเหลือง </t>
  </si>
  <si>
    <t>ผงชูรส,กะปิ</t>
  </si>
  <si>
    <t>น้ำมันเครื่อง</t>
  </si>
  <si>
    <t>อาหารสัตว์ เช่น ปลา,หมู</t>
  </si>
  <si>
    <t>แบตเตอรี่ยี่ห้อ "GS" สำหรับรถยนต์</t>
  </si>
  <si>
    <t>ปีงบประมาณ 2561   (เดือนตุลาคม - สิงหาคม  2561)</t>
  </si>
  <si>
    <t>ปีงบประมาณ 2561   (เดือน  สิงหาคม  2561)</t>
  </si>
  <si>
    <t>94036090</t>
  </si>
  <si>
    <t xml:space="preserve">                       จำนวนใบขนผ่านแดนเข้า 37  ใบขน</t>
  </si>
  <si>
    <t xml:space="preserve">                                 จำนวนใบขนผ่านแดนออก  59 ใบขน</t>
  </si>
  <si>
    <t xml:space="preserve">  มูลค่าสินค้าผ่านแดนสูงสุด  10  อันดับ </t>
  </si>
  <si>
    <t xml:space="preserve"> ปีงบประมาณ 2560   เดือน ตุลาคม-สิงหาคม  2561</t>
  </si>
  <si>
    <t>มูลค่า(บาท)</t>
  </si>
  <si>
    <t>อุปกรณ์ไฟฟ้าของสถานีไฟฟ้า</t>
  </si>
  <si>
    <t>วัสดุ สำหรับสถานีรับเปลี่ยนไฟฟ้า</t>
  </si>
  <si>
    <t>85043199</t>
  </si>
  <si>
    <t>ยางพารา</t>
  </si>
  <si>
    <t>40012190</t>
  </si>
  <si>
    <t>ส่วนประกอบกังหันลม และเครื่องกำเนิดไฟฟ้า</t>
  </si>
  <si>
    <t>เครื่องจักรเก่าใช้แล้ว</t>
  </si>
  <si>
    <t>ถ่านขาวอัดแท่ง</t>
  </si>
  <si>
    <t>44029090</t>
  </si>
  <si>
    <t>กังหันลม hydrolic พร้อมอุปกรณ์ติดตั้ง</t>
  </si>
  <si>
    <t>แป้งมันสำปะหลัง</t>
  </si>
  <si>
    <t>รถเครนและส่วนประกอบ</t>
  </si>
  <si>
    <t>เคเบิลหุ้มฉนวนพร้อมขั้วเก่าใช้แล้ว</t>
  </si>
  <si>
    <t>อุปกรณ์ตกแต่งบ้าน</t>
  </si>
  <si>
    <t>หน่อไม้ฝรั่ง</t>
  </si>
  <si>
    <t>รถบรรทุกใหม่พร้อมอุปกรณ์</t>
  </si>
  <si>
    <t xml:space="preserve"> </t>
  </si>
  <si>
    <t xml:space="preserve">           รวมทั้งสิ้น</t>
  </si>
  <si>
    <t>จำนวนใบขนผ่านแดนเข้า 524  ใบขน</t>
  </si>
  <si>
    <t xml:space="preserve">                                 จำนวนใบขนผ่านแดนออก  601   ใบขน</t>
  </si>
  <si>
    <t>สินค้านำเข้าด่านศุลกากรช่องเม็ก</t>
  </si>
  <si>
    <t>นำเข้าจาก สปป.ลาว</t>
  </si>
  <si>
    <t>ประจำเดือน  สิงหาคม 2561</t>
  </si>
  <si>
    <t>พิกัดศุลกากร</t>
  </si>
  <si>
    <t>น้ำหนัก(ก.ก.)</t>
  </si>
  <si>
    <t>หน่วยของสินค้า</t>
  </si>
  <si>
    <t>ราคา(บาท)</t>
  </si>
  <si>
    <t>อากรขาเข้า(บาท)</t>
  </si>
  <si>
    <t>ภาษีมูลค่าเพิ่ม(บาท)</t>
  </si>
  <si>
    <t>หมายเหตุ</t>
  </si>
  <si>
    <t>27160000</t>
  </si>
  <si>
    <t>พลังงานไฟฟ้า</t>
  </si>
  <si>
    <t>KWH</t>
  </si>
  <si>
    <t>07142090</t>
  </si>
  <si>
    <t>มันเทศ</t>
  </si>
  <si>
    <t>07049010</t>
  </si>
  <si>
    <t>กะหล่ำปลี</t>
  </si>
  <si>
    <t>09012110</t>
  </si>
  <si>
    <t>กาแฟคั่วไม่บด</t>
  </si>
  <si>
    <t>21011292</t>
  </si>
  <si>
    <t>กาแฟสำเร็จรูป3in1</t>
  </si>
  <si>
    <t>73089099</t>
  </si>
  <si>
    <t>ชุดเครื่องดนตรีและลำโพงขยายเสียง(พร้อมอุปกรณ์ครบชุด)</t>
  </si>
  <si>
    <t>09042110</t>
  </si>
  <si>
    <t>พริกแห้ง</t>
  </si>
  <si>
    <t>90283090</t>
  </si>
  <si>
    <t>เครื่องวัดอัตราการไหลของของเหลว,เครื่องวัดไฟฟ้าแรงดันสูง,ชุดเครื่องมือตรวจสอบอุปกรณ์ไฟฟ้า</t>
  </si>
  <si>
    <t>*</t>
  </si>
  <si>
    <t>12024100</t>
  </si>
  <si>
    <t>ถั่วลิสงทั้งเปลือก</t>
  </si>
  <si>
    <t>85444299</t>
  </si>
  <si>
    <t>ชุดสายไฟ*</t>
  </si>
  <si>
    <t>44072999</t>
  </si>
  <si>
    <t>ไม้ลาวแปรรูป</t>
  </si>
  <si>
    <t>MTQ</t>
  </si>
  <si>
    <t>08039090</t>
  </si>
  <si>
    <t>กล้วยดิบ</t>
  </si>
  <si>
    <t>85443014</t>
  </si>
  <si>
    <t>21011110</t>
  </si>
  <si>
    <t>82089000</t>
  </si>
  <si>
    <t>ตัววัดมุมปรับงศา</t>
  </si>
  <si>
    <t>47079000</t>
  </si>
  <si>
    <t>เศษและของที่ใช้ไม่ได้ ซึ่งไม่ได้คัดแยก</t>
  </si>
  <si>
    <t>13019090</t>
  </si>
  <si>
    <t>ชัน</t>
  </si>
  <si>
    <t>67041900</t>
  </si>
  <si>
    <t>ผลิตภัณฑ์ประกอบทำด้วยไฟเบอร์100%</t>
  </si>
  <si>
    <t>***</t>
  </si>
  <si>
    <t>-</t>
  </si>
  <si>
    <t>อื่น ๆ</t>
  </si>
  <si>
    <t xml:space="preserve">หมายเหตุ  </t>
  </si>
  <si>
    <t>1) * ใบสุทธินำกลับ เก่าใช้แล้ว    ** I-EAT FREE ZONE   *** คลังทัณฑ์บน</t>
  </si>
  <si>
    <t>2)  , ลำดับที่ 11 พิกัด 85444299 ชุดสายไฟ ใช้สิทธิ BOI , ลำดับที่ 14 พิกัด 85443014 ชุดสายไฟ ใช้สิทธิ From D</t>
  </si>
  <si>
    <t xml:space="preserve">            </t>
  </si>
  <si>
    <t>3) ข้อมูลอ้างอิงจากรายงานสารสนเทศศุลกากร</t>
  </si>
  <si>
    <t>นำเข้าจากประเทศกัมพูชา</t>
  </si>
  <si>
    <t>หมายเหตุ  1) ข้อมูลอ้างอิงจากรายงานสารสนเทศศุลกากร</t>
  </si>
  <si>
    <t>มูลค่าสินค้านำเข้าสูงสุด  10  อันดับ</t>
  </si>
  <si>
    <t>ประจำปีงบประมาณ  2561 (ตุลาคม - สิงหาคม 2561)</t>
  </si>
  <si>
    <t>น้ำหนัก/ตัน</t>
  </si>
  <si>
    <t>มูลค่า/ล้านบาท</t>
  </si>
  <si>
    <t>มันสำปะหลัง(มันเส้น)</t>
  </si>
  <si>
    <t xml:space="preserve">เมล็ดกาแฟดิบ </t>
  </si>
  <si>
    <t>มันสำปะหลัง (มันหัว)</t>
  </si>
  <si>
    <t>กาแฟคั่ว</t>
  </si>
  <si>
    <t>มะขามเปียก</t>
  </si>
  <si>
    <t>พริกสด</t>
  </si>
  <si>
    <t>ปีงบประมาณ 2560   เดือน   สิงหาคม  2561</t>
  </si>
  <si>
    <t>ของใช้บรรจุทำด้วยพลาสติ</t>
  </si>
  <si>
    <t>กระเบื้องลอนคู่</t>
  </si>
  <si>
    <t>84151090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</si>
</sst>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#,##0.000"/>
    <numFmt numFmtId="189" formatCode="#,##0.00;[Red]#,##0.00"/>
    <numFmt numFmtId="190" formatCode="0.000"/>
    <numFmt numFmtId="191" formatCode="0000"/>
    <numFmt numFmtId="192" formatCode="_-* #,##0.000_-;\-* #,##0.000_-;_-* &quot;-&quot;???_-;_-@_-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8"/>
      <color indexed="10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u val="single"/>
      <sz val="11"/>
      <color indexed="30"/>
      <name val="Tahoma"/>
      <family val="2"/>
    </font>
    <font>
      <b/>
      <sz val="16"/>
      <color indexed="63"/>
      <name val="TH SarabunPSK"/>
      <family val="2"/>
    </font>
    <font>
      <sz val="18"/>
      <color indexed="63"/>
      <name val="TH SarabunPSK"/>
      <family val="2"/>
    </font>
    <font>
      <b/>
      <sz val="18"/>
      <color indexed="63"/>
      <name val="TH SarabunPSK"/>
      <family val="2"/>
    </font>
    <font>
      <sz val="11"/>
      <color indexed="8"/>
      <name val="TH SarabunPSK"/>
      <family val="2"/>
    </font>
    <font>
      <sz val="8"/>
      <color indexed="8"/>
      <name val="Calibri"/>
      <family val="2"/>
    </font>
    <font>
      <sz val="12"/>
      <color indexed="63"/>
      <name val="TH SarabunPSK"/>
      <family val="2"/>
    </font>
    <font>
      <sz val="16"/>
      <color indexed="63"/>
      <name val="TH SarabunPSK"/>
      <family val="2"/>
    </font>
    <font>
      <sz val="16"/>
      <color indexed="10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 New"/>
      <family val="2"/>
    </font>
    <font>
      <b/>
      <sz val="20"/>
      <color indexed="63"/>
      <name val="TH SarabunPSK"/>
      <family val="2"/>
    </font>
    <font>
      <b/>
      <sz val="14"/>
      <color indexed="63"/>
      <name val="TH SarabunPSK"/>
      <family val="2"/>
    </font>
    <font>
      <sz val="11"/>
      <color indexed="63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 tint="0.15000000596046448"/>
      <name val="TH SarabunPSK"/>
      <family val="2"/>
    </font>
    <font>
      <sz val="11"/>
      <color theme="1"/>
      <name val="TH SarabunPSK"/>
      <family val="2"/>
    </font>
    <font>
      <sz val="18"/>
      <color theme="1" tint="0.15000000596046448"/>
      <name val="TH SarabunPSK"/>
      <family val="2"/>
    </font>
    <font>
      <sz val="16"/>
      <color theme="1" tint="0.15000000596046448"/>
      <name val="TH SarabunPSK"/>
      <family val="2"/>
    </font>
    <font>
      <b/>
      <sz val="14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sz val="18"/>
      <color theme="1" tint="0.04998999834060669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8"/>
      <color theme="1"/>
      <name val="Calibri"/>
      <family val="2"/>
    </font>
    <font>
      <sz val="12"/>
      <color theme="1" tint="0.15000000596046448"/>
      <name val="TH SarabunPSK"/>
      <family val="2"/>
    </font>
    <font>
      <sz val="18"/>
      <color rgb="FFFF0000"/>
      <name val="TH SarabunPSK"/>
      <family val="2"/>
    </font>
    <font>
      <sz val="16"/>
      <color theme="1" tint="0.24998000264167786"/>
      <name val="TH SarabunPSK"/>
      <family val="2"/>
    </font>
    <font>
      <b/>
      <sz val="16"/>
      <color theme="1" tint="0.24998000264167786"/>
      <name val="TH SarabunPSK"/>
      <family val="2"/>
    </font>
    <font>
      <sz val="16"/>
      <color theme="1"/>
      <name val="TH Sarabun New"/>
      <family val="2"/>
    </font>
    <font>
      <b/>
      <sz val="16"/>
      <color theme="1" tint="0.15000000596046448"/>
      <name val="TH SarabunPSK"/>
      <family val="2"/>
    </font>
    <font>
      <b/>
      <sz val="14"/>
      <color theme="1" tint="0.15000000596046448"/>
      <name val="TH SarabunPSK"/>
      <family val="2"/>
    </font>
    <font>
      <sz val="11"/>
      <color theme="1" tint="0.15000000596046448"/>
      <name val="Calibri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20"/>
      <color theme="1" tint="0.15000000596046448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9" fontId="0" fillId="0" borderId="0" applyFont="0" applyFill="0" applyBorder="0" applyAlignment="0" applyProtection="0"/>
    <xf numFmtId="0" fontId="52" fillId="21" borderId="0" applyNumberFormat="0" applyBorder="0" applyAlignment="0" applyProtection="0"/>
    <xf numFmtId="0" fontId="53" fillId="22" borderId="3" applyNumberFormat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24" borderId="4" applyNumberFormat="0" applyAlignment="0" applyProtection="0"/>
    <xf numFmtId="0" fontId="60" fillId="25" borderId="0" applyNumberFormat="0" applyBorder="0" applyAlignment="0" applyProtection="0"/>
    <xf numFmtId="0" fontId="6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2" fillId="0" borderId="0" xfId="54" applyFont="1">
      <alignment/>
      <protection/>
    </xf>
    <xf numFmtId="188" fontId="2" fillId="0" borderId="0" xfId="54" applyNumberFormat="1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Continuous" vertical="center" wrapText="1"/>
      <protection/>
    </xf>
    <xf numFmtId="0" fontId="3" fillId="0" borderId="10" xfId="54" applyFont="1" applyBorder="1" applyAlignment="1">
      <alignment horizontal="centerContinuous"/>
      <protection/>
    </xf>
    <xf numFmtId="0" fontId="5" fillId="0" borderId="10" xfId="54" applyFont="1" applyFill="1" applyBorder="1" applyAlignment="1">
      <alignment horizontal="centerContinuous"/>
      <protection/>
    </xf>
    <xf numFmtId="0" fontId="6" fillId="0" borderId="11" xfId="68" applyNumberFormat="1" applyFont="1" applyFill="1" applyBorder="1" applyAlignment="1" applyProtection="1">
      <alignment horizontal="center"/>
      <protection/>
    </xf>
    <xf numFmtId="0" fontId="65" fillId="33" borderId="10" xfId="0" applyFont="1" applyFill="1" applyBorder="1" applyAlignment="1">
      <alignment horizontal="left" vertical="top" wrapText="1"/>
    </xf>
    <xf numFmtId="0" fontId="2" fillId="0" borderId="10" xfId="54" applyFont="1" applyBorder="1">
      <alignment/>
      <protection/>
    </xf>
    <xf numFmtId="0" fontId="12" fillId="34" borderId="12" xfId="54" applyFont="1" applyFill="1" applyBorder="1" applyAlignment="1">
      <alignment horizontal="center" vertical="center"/>
      <protection/>
    </xf>
    <xf numFmtId="0" fontId="12" fillId="34" borderId="13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/>
      <protection/>
    </xf>
    <xf numFmtId="0" fontId="2" fillId="0" borderId="0" xfId="54" applyFont="1" applyBorder="1">
      <alignment/>
      <protection/>
    </xf>
    <xf numFmtId="0" fontId="2" fillId="0" borderId="0" xfId="54" applyFont="1" applyBorder="1" applyAlignment="1">
      <alignment horizontal="center"/>
      <protection/>
    </xf>
    <xf numFmtId="188" fontId="2" fillId="0" borderId="0" xfId="54" applyNumberFormat="1" applyFont="1" applyBorder="1" applyAlignment="1">
      <alignment horizontal="right"/>
      <protection/>
    </xf>
    <xf numFmtId="188" fontId="2" fillId="0" borderId="0" xfId="54" applyNumberFormat="1" applyFont="1" applyBorder="1" applyAlignment="1">
      <alignment horizontal="center"/>
      <protection/>
    </xf>
    <xf numFmtId="189" fontId="7" fillId="0" borderId="0" xfId="75" applyNumberFormat="1" applyFont="1" applyFill="1" applyBorder="1" applyAlignment="1">
      <alignment horizontal="right" wrapText="1"/>
      <protection/>
    </xf>
    <xf numFmtId="189" fontId="7" fillId="0" borderId="0" xfId="54" applyNumberFormat="1" applyFont="1" applyBorder="1">
      <alignment/>
      <protection/>
    </xf>
    <xf numFmtId="0" fontId="0" fillId="0" borderId="0" xfId="0" applyBorder="1" applyAlignment="1">
      <alignment/>
    </xf>
    <xf numFmtId="0" fontId="12" fillId="34" borderId="15" xfId="54" applyFont="1" applyFill="1" applyBorder="1" applyAlignment="1">
      <alignment/>
      <protection/>
    </xf>
    <xf numFmtId="0" fontId="12" fillId="34" borderId="16" xfId="54" applyFont="1" applyFill="1" applyBorder="1" applyAlignment="1">
      <alignment/>
      <protection/>
    </xf>
    <xf numFmtId="0" fontId="12" fillId="34" borderId="17" xfId="54" applyFont="1" applyFill="1" applyBorder="1" applyAlignment="1">
      <alignment/>
      <protection/>
    </xf>
    <xf numFmtId="0" fontId="12" fillId="34" borderId="18" xfId="54" applyFont="1" applyFill="1" applyBorder="1" applyAlignment="1">
      <alignment/>
      <protection/>
    </xf>
    <xf numFmtId="0" fontId="7" fillId="35" borderId="0" xfId="54" applyFont="1" applyFill="1" applyBorder="1" applyAlignment="1">
      <alignment/>
      <protection/>
    </xf>
    <xf numFmtId="0" fontId="7" fillId="35" borderId="0" xfId="54" applyFont="1" applyFill="1" applyBorder="1" applyAlignment="1">
      <alignment horizontal="center"/>
      <protection/>
    </xf>
    <xf numFmtId="0" fontId="66" fillId="35" borderId="0" xfId="54" applyFont="1" applyFill="1" applyBorder="1" applyAlignment="1">
      <alignment horizontal="center"/>
      <protection/>
    </xf>
    <xf numFmtId="4" fontId="12" fillId="0" borderId="15" xfId="54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7" fillId="0" borderId="0" xfId="72" applyNumberFormat="1" applyFont="1" applyFill="1" applyBorder="1" applyAlignment="1" quotePrefix="1">
      <alignment horizontal="right" wrapText="1"/>
      <protection/>
    </xf>
    <xf numFmtId="4" fontId="7" fillId="0" borderId="0" xfId="73" applyNumberFormat="1" applyFont="1" applyFill="1" applyBorder="1" applyAlignment="1">
      <alignment horizontal="right" wrapText="1"/>
      <protection/>
    </xf>
    <xf numFmtId="4" fontId="7" fillId="0" borderId="0" xfId="71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4" fontId="7" fillId="0" borderId="0" xfId="75" applyNumberFormat="1" applyFont="1" applyFill="1" applyBorder="1" applyAlignment="1">
      <alignment horizontal="right" wrapText="1"/>
      <protection/>
    </xf>
    <xf numFmtId="4" fontId="67" fillId="0" borderId="0" xfId="54" applyNumberFormat="1" applyFont="1" applyAlignment="1">
      <alignment horizontal="left" vertical="center"/>
      <protection/>
    </xf>
    <xf numFmtId="188" fontId="2" fillId="0" borderId="0" xfId="54" applyNumberFormat="1" applyFont="1" applyBorder="1">
      <alignment/>
      <protection/>
    </xf>
    <xf numFmtId="4" fontId="2" fillId="0" borderId="0" xfId="54" applyNumberFormat="1" applyFont="1" applyBorder="1" applyAlignment="1">
      <alignment horizontal="right"/>
      <protection/>
    </xf>
    <xf numFmtId="4" fontId="2" fillId="0" borderId="0" xfId="54" applyNumberFormat="1" applyFont="1" applyBorder="1" applyAlignment="1">
      <alignment horizontal="center"/>
      <protection/>
    </xf>
    <xf numFmtId="189" fontId="7" fillId="0" borderId="0" xfId="73" applyNumberFormat="1" applyFont="1" applyFill="1" applyBorder="1" applyAlignment="1">
      <alignment horizontal="right" wrapText="1"/>
      <protection/>
    </xf>
    <xf numFmtId="4" fontId="12" fillId="0" borderId="18" xfId="54" applyNumberFormat="1" applyFont="1" applyBorder="1" applyAlignment="1">
      <alignment horizontal="right"/>
      <protection/>
    </xf>
    <xf numFmtId="189" fontId="7" fillId="0" borderId="0" xfId="7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wrapText="1"/>
    </xf>
    <xf numFmtId="0" fontId="66" fillId="0" borderId="19" xfId="54" applyFont="1" applyFill="1" applyBorder="1">
      <alignment/>
      <protection/>
    </xf>
    <xf numFmtId="4" fontId="12" fillId="34" borderId="15" xfId="54" applyNumberFormat="1" applyFont="1" applyFill="1" applyBorder="1" applyAlignment="1">
      <alignment horizontal="right"/>
      <protection/>
    </xf>
    <xf numFmtId="0" fontId="67" fillId="34" borderId="16" xfId="54" applyFont="1" applyFill="1" applyBorder="1" applyAlignment="1">
      <alignment/>
      <protection/>
    </xf>
    <xf numFmtId="0" fontId="67" fillId="34" borderId="17" xfId="54" applyFont="1" applyFill="1" applyBorder="1" applyAlignment="1">
      <alignment/>
      <protection/>
    </xf>
    <xf numFmtId="0" fontId="0" fillId="0" borderId="18" xfId="0" applyBorder="1" applyAlignment="1">
      <alignment/>
    </xf>
    <xf numFmtId="0" fontId="12" fillId="35" borderId="13" xfId="54" applyFont="1" applyFill="1" applyBorder="1" applyAlignment="1">
      <alignment/>
      <protection/>
    </xf>
    <xf numFmtId="0" fontId="12" fillId="34" borderId="15" xfId="54" applyFont="1" applyFill="1" applyBorder="1" applyAlignment="1">
      <alignment horizontal="center" vertical="center"/>
      <protection/>
    </xf>
    <xf numFmtId="189" fontId="12" fillId="0" borderId="0" xfId="54" applyNumberFormat="1" applyFont="1" applyBorder="1" applyAlignment="1">
      <alignment/>
      <protection/>
    </xf>
    <xf numFmtId="188" fontId="12" fillId="34" borderId="16" xfId="54" applyNumberFormat="1" applyFont="1" applyFill="1" applyBorder="1" applyAlignment="1">
      <alignment horizontal="center"/>
      <protection/>
    </xf>
    <xf numFmtId="4" fontId="7" fillId="0" borderId="20" xfId="72" applyNumberFormat="1" applyFont="1" applyFill="1" applyBorder="1" applyAlignment="1" quotePrefix="1">
      <alignment horizontal="right" wrapText="1"/>
      <protection/>
    </xf>
    <xf numFmtId="43" fontId="66" fillId="0" borderId="20" xfId="44" applyFont="1" applyFill="1" applyBorder="1" applyAlignment="1">
      <alignment/>
    </xf>
    <xf numFmtId="4" fontId="7" fillId="0" borderId="20" xfId="73" applyNumberFormat="1" applyFont="1" applyFill="1" applyBorder="1" applyAlignment="1">
      <alignment horizontal="right" wrapText="1"/>
      <protection/>
    </xf>
    <xf numFmtId="4" fontId="7" fillId="0" borderId="20" xfId="71" applyNumberFormat="1" applyFont="1" applyFill="1" applyBorder="1" applyAlignment="1">
      <alignment horizontal="right" wrapText="1"/>
      <protection/>
    </xf>
    <xf numFmtId="4" fontId="7" fillId="0" borderId="20" xfId="73" applyNumberFormat="1" applyFont="1" applyFill="1" applyBorder="1" applyAlignment="1" quotePrefix="1">
      <alignment horizontal="right" wrapText="1"/>
      <protection/>
    </xf>
    <xf numFmtId="4" fontId="7" fillId="0" borderId="20" xfId="70" applyNumberFormat="1" applyFont="1" applyFill="1" applyBorder="1" applyAlignment="1">
      <alignment horizontal="right" wrapText="1"/>
      <protection/>
    </xf>
    <xf numFmtId="0" fontId="5" fillId="0" borderId="10" xfId="54" applyFont="1" applyBorder="1" applyAlignment="1">
      <alignment horizontal="center"/>
      <protection/>
    </xf>
    <xf numFmtId="188" fontId="66" fillId="0" borderId="0" xfId="69" applyNumberFormat="1" applyFont="1" applyFill="1" applyBorder="1" applyAlignment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Continuous"/>
      <protection/>
    </xf>
    <xf numFmtId="188" fontId="5" fillId="36" borderId="10" xfId="70" applyNumberFormat="1" applyFont="1" applyFill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/>
    </xf>
    <xf numFmtId="188" fontId="69" fillId="0" borderId="10" xfId="0" applyNumberFormat="1" applyFont="1" applyBorder="1" applyAlignment="1">
      <alignment horizontal="right" vertical="center"/>
    </xf>
    <xf numFmtId="4" fontId="69" fillId="0" borderId="10" xfId="0" applyNumberFormat="1" applyFont="1" applyBorder="1" applyAlignment="1">
      <alignment horizontal="right" vertical="center"/>
    </xf>
    <xf numFmtId="0" fontId="9" fillId="0" borderId="0" xfId="69" applyFont="1" applyFill="1" applyBorder="1" applyAlignment="1">
      <alignment horizontal="left" wrapText="1"/>
      <protection/>
    </xf>
    <xf numFmtId="188" fontId="9" fillId="0" borderId="0" xfId="69" applyNumberFormat="1" applyFont="1" applyFill="1" applyBorder="1" applyAlignment="1">
      <alignment wrapText="1"/>
      <protection/>
    </xf>
    <xf numFmtId="2" fontId="0" fillId="0" borderId="0" xfId="0" applyNumberFormat="1" applyAlignment="1">
      <alignment/>
    </xf>
    <xf numFmtId="2" fontId="66" fillId="0" borderId="20" xfId="0" applyNumberFormat="1" applyFont="1" applyBorder="1" applyAlignment="1">
      <alignment/>
    </xf>
    <xf numFmtId="189" fontId="7" fillId="0" borderId="21" xfId="75" applyNumberFormat="1" applyFont="1" applyFill="1" applyBorder="1" applyAlignment="1">
      <alignment horizontal="right" wrapText="1"/>
      <protection/>
    </xf>
    <xf numFmtId="4" fontId="7" fillId="0" borderId="21" xfId="75" applyNumberFormat="1" applyFont="1" applyFill="1" applyBorder="1" applyAlignment="1">
      <alignment horizontal="right" wrapText="1"/>
      <protection/>
    </xf>
    <xf numFmtId="4" fontId="66" fillId="0" borderId="21" xfId="0" applyNumberFormat="1" applyFont="1" applyBorder="1" applyAlignment="1">
      <alignment/>
    </xf>
    <xf numFmtId="4" fontId="7" fillId="0" borderId="21" xfId="76" applyNumberFormat="1" applyFont="1" applyFill="1" applyBorder="1" applyAlignment="1">
      <alignment horizontal="right" wrapText="1"/>
      <protection/>
    </xf>
    <xf numFmtId="0" fontId="70" fillId="0" borderId="22" xfId="0" applyFont="1" applyBorder="1" applyAlignment="1">
      <alignment/>
    </xf>
    <xf numFmtId="0" fontId="70" fillId="0" borderId="18" xfId="0" applyFont="1" applyBorder="1" applyAlignment="1">
      <alignment/>
    </xf>
    <xf numFmtId="4" fontId="67" fillId="34" borderId="13" xfId="54" applyNumberFormat="1" applyFont="1" applyFill="1" applyBorder="1" applyAlignment="1">
      <alignment horizontal="right"/>
      <protection/>
    </xf>
    <xf numFmtId="0" fontId="0" fillId="0" borderId="23" xfId="0" applyBorder="1" applyAlignment="1">
      <alignment/>
    </xf>
    <xf numFmtId="4" fontId="12" fillId="0" borderId="15" xfId="54" applyNumberFormat="1" applyFont="1" applyBorder="1">
      <alignment/>
      <protection/>
    </xf>
    <xf numFmtId="0" fontId="67" fillId="34" borderId="24" xfId="54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188" fontId="2" fillId="0" borderId="10" xfId="69" applyNumberFormat="1" applyFont="1" applyFill="1" applyBorder="1" applyAlignment="1">
      <alignment wrapText="1"/>
      <protection/>
    </xf>
    <xf numFmtId="188" fontId="2" fillId="0" borderId="10" xfId="54" applyNumberFormat="1" applyFont="1" applyBorder="1" applyAlignment="1">
      <alignment/>
      <protection/>
    </xf>
    <xf numFmtId="0" fontId="2" fillId="0" borderId="10" xfId="69" applyFont="1" applyFill="1" applyBorder="1" applyAlignment="1">
      <alignment horizontal="left" wrapText="1"/>
      <protection/>
    </xf>
    <xf numFmtId="0" fontId="65" fillId="35" borderId="10" xfId="0" applyFont="1" applyFill="1" applyBorder="1" applyAlignment="1">
      <alignment horizontal="left" vertical="top" wrapText="1"/>
    </xf>
    <xf numFmtId="4" fontId="66" fillId="0" borderId="0" xfId="0" applyNumberFormat="1" applyFont="1" applyFill="1" applyBorder="1" applyAlignment="1">
      <alignment horizontal="right" vertical="top" wrapText="1"/>
    </xf>
    <xf numFmtId="0" fontId="71" fillId="35" borderId="10" xfId="54" applyFont="1" applyFill="1" applyBorder="1" applyAlignment="1">
      <alignment horizontal="left" vertical="top"/>
      <protection/>
    </xf>
    <xf numFmtId="0" fontId="65" fillId="33" borderId="10" xfId="0" applyFont="1" applyFill="1" applyBorder="1" applyAlignment="1">
      <alignment horizontal="center" vertical="top" wrapText="1"/>
    </xf>
    <xf numFmtId="0" fontId="2" fillId="35" borderId="10" xfId="69" applyFont="1" applyFill="1" applyBorder="1" applyAlignment="1">
      <alignment horizontal="left" wrapText="1"/>
      <protection/>
    </xf>
    <xf numFmtId="0" fontId="6" fillId="0" borderId="0" xfId="54" applyFont="1" applyBorder="1" applyAlignment="1">
      <alignment horizontal="center"/>
      <protection/>
    </xf>
    <xf numFmtId="0" fontId="12" fillId="34" borderId="15" xfId="54" applyFont="1" applyFill="1" applyBorder="1" applyAlignment="1">
      <alignment horizontal="center"/>
      <protection/>
    </xf>
    <xf numFmtId="0" fontId="67" fillId="0" borderId="0" xfId="54" applyFont="1" applyAlignment="1">
      <alignment horizontal="left" vertical="center"/>
      <protection/>
    </xf>
    <xf numFmtId="43" fontId="66" fillId="0" borderId="20" xfId="44" applyFont="1" applyBorder="1" applyAlignment="1">
      <alignment/>
    </xf>
    <xf numFmtId="190" fontId="0" fillId="0" borderId="0" xfId="0" applyNumberFormat="1" applyBorder="1" applyAlignment="1">
      <alignment/>
    </xf>
    <xf numFmtId="189" fontId="7" fillId="0" borderId="0" xfId="75" applyNumberFormat="1" applyFont="1" applyFill="1" applyBorder="1" applyAlignment="1">
      <alignment horizontal="left" wrapText="1"/>
      <protection/>
    </xf>
    <xf numFmtId="188" fontId="7" fillId="0" borderId="0" xfId="75" applyNumberFormat="1" applyFont="1" applyFill="1" applyBorder="1" applyAlignment="1">
      <alignment horizontal="left" wrapText="1"/>
      <protection/>
    </xf>
    <xf numFmtId="49" fontId="72" fillId="0" borderId="14" xfId="54" applyNumberFormat="1" applyFont="1" applyFill="1" applyBorder="1" applyAlignment="1">
      <alignment/>
      <protection/>
    </xf>
    <xf numFmtId="49" fontId="72" fillId="0" borderId="0" xfId="54" applyNumberFormat="1" applyFont="1" applyFill="1" applyBorder="1" applyAlignment="1">
      <alignment/>
      <protection/>
    </xf>
    <xf numFmtId="0" fontId="72" fillId="0" borderId="14" xfId="0" applyFont="1" applyBorder="1" applyAlignment="1">
      <alignment/>
    </xf>
    <xf numFmtId="0" fontId="73" fillId="35" borderId="25" xfId="54" applyFont="1" applyFill="1" applyBorder="1" applyAlignment="1">
      <alignment horizontal="center"/>
      <protection/>
    </xf>
    <xf numFmtId="0" fontId="0" fillId="0" borderId="0" xfId="0" applyAlignment="1">
      <alignment/>
    </xf>
    <xf numFmtId="0" fontId="7" fillId="0" borderId="14" xfId="54" applyFont="1" applyFill="1" applyBorder="1" applyAlignment="1">
      <alignment horizont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188" fontId="12" fillId="34" borderId="15" xfId="54" applyNumberFormat="1" applyFont="1" applyFill="1" applyBorder="1" applyAlignment="1">
      <alignment horizontal="center"/>
      <protection/>
    </xf>
    <xf numFmtId="4" fontId="66" fillId="0" borderId="14" xfId="0" applyNumberFormat="1" applyFont="1" applyBorder="1" applyAlignment="1">
      <alignment/>
    </xf>
    <xf numFmtId="0" fontId="6" fillId="0" borderId="0" xfId="54" applyFont="1" applyBorder="1" applyAlignment="1">
      <alignment/>
      <protection/>
    </xf>
    <xf numFmtId="188" fontId="2" fillId="0" borderId="0" xfId="69" applyNumberFormat="1" applyFont="1" applyFill="1" applyBorder="1" applyAlignment="1">
      <alignment wrapText="1"/>
      <protection/>
    </xf>
    <xf numFmtId="188" fontId="65" fillId="33" borderId="10" xfId="0" applyNumberFormat="1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left" vertical="top" wrapText="1"/>
    </xf>
    <xf numFmtId="49" fontId="74" fillId="0" borderId="14" xfId="71" applyNumberFormat="1" applyFont="1" applyFill="1" applyBorder="1" applyAlignment="1" quotePrefix="1">
      <alignment horizontal="center" vertical="center" wrapText="1"/>
      <protection/>
    </xf>
    <xf numFmtId="0" fontId="74" fillId="0" borderId="14" xfId="72" applyFont="1" applyFill="1" applyBorder="1" applyAlignment="1" quotePrefix="1">
      <alignment horizontal="center" vertical="center" wrapText="1"/>
      <protection/>
    </xf>
    <xf numFmtId="0" fontId="74" fillId="0" borderId="14" xfId="74" applyFont="1" applyFill="1" applyBorder="1" applyAlignment="1">
      <alignment horizontal="center" vertical="center" wrapText="1"/>
      <protection/>
    </xf>
    <xf numFmtId="0" fontId="74" fillId="0" borderId="14" xfId="53" applyNumberFormat="1" applyFont="1" applyFill="1" applyBorder="1" applyAlignment="1" applyProtection="1">
      <alignment horizontal="center" vertical="center"/>
      <protection/>
    </xf>
    <xf numFmtId="0" fontId="74" fillId="0" borderId="14" xfId="73" applyFont="1" applyFill="1" applyBorder="1" applyAlignment="1" quotePrefix="1">
      <alignment horizontal="center" vertical="center" wrapText="1"/>
      <protection/>
    </xf>
    <xf numFmtId="0" fontId="74" fillId="0" borderId="14" xfId="0" applyFont="1" applyBorder="1" applyAlignment="1">
      <alignment horizontal="center" vertical="center"/>
    </xf>
    <xf numFmtId="49" fontId="74" fillId="0" borderId="14" xfId="71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0" fontId="6" fillId="37" borderId="10" xfId="53" applyNumberFormat="1" applyFont="1" applyFill="1" applyBorder="1" applyAlignment="1" applyProtection="1">
      <alignment horizontal="center" vertical="center"/>
      <protection/>
    </xf>
    <xf numFmtId="0" fontId="5" fillId="36" borderId="10" xfId="70" applyFont="1" applyFill="1" applyBorder="1" applyAlignment="1">
      <alignment horizontal="center" vertical="center"/>
      <protection/>
    </xf>
    <xf numFmtId="0" fontId="12" fillId="34" borderId="15" xfId="54" applyFont="1" applyFill="1" applyBorder="1" applyAlignment="1">
      <alignment horizontal="center"/>
      <protection/>
    </xf>
    <xf numFmtId="188" fontId="65" fillId="33" borderId="10" xfId="0" applyNumberFormat="1" applyFont="1" applyFill="1" applyBorder="1" applyAlignment="1">
      <alignment horizontal="right" vertical="top" wrapText="1"/>
    </xf>
    <xf numFmtId="188" fontId="65" fillId="33" borderId="10" xfId="0" applyNumberFormat="1" applyFont="1" applyFill="1" applyBorder="1" applyAlignment="1">
      <alignment horizontal="right" wrapText="1"/>
    </xf>
    <xf numFmtId="43" fontId="71" fillId="0" borderId="10" xfId="44" applyFont="1" applyFill="1" applyBorder="1" applyAlignment="1">
      <alignment vertical="center" wrapText="1"/>
    </xf>
    <xf numFmtId="43" fontId="71" fillId="0" borderId="10" xfId="44" applyFont="1" applyBorder="1" applyAlignment="1">
      <alignment vertical="center"/>
    </xf>
    <xf numFmtId="43" fontId="71" fillId="33" borderId="10" xfId="44" applyFont="1" applyFill="1" applyBorder="1" applyAlignment="1">
      <alignment horizontal="right" vertical="center" wrapText="1"/>
    </xf>
    <xf numFmtId="43" fontId="71" fillId="33" borderId="10" xfId="44" applyFont="1" applyFill="1" applyBorder="1" applyAlignment="1">
      <alignment vertical="center" wrapText="1"/>
    </xf>
    <xf numFmtId="43" fontId="65" fillId="33" borderId="10" xfId="44" applyFont="1" applyFill="1" applyBorder="1" applyAlignment="1">
      <alignment horizontal="right" vertical="top" wrapText="1"/>
    </xf>
    <xf numFmtId="0" fontId="2" fillId="0" borderId="26" xfId="54" applyFont="1" applyBorder="1" applyAlignment="1">
      <alignment horizontal="center"/>
      <protection/>
    </xf>
    <xf numFmtId="0" fontId="75" fillId="33" borderId="10" xfId="0" applyFont="1" applyFill="1" applyBorder="1" applyAlignment="1">
      <alignment horizontal="left" vertical="top" wrapText="1"/>
    </xf>
    <xf numFmtId="0" fontId="75" fillId="35" borderId="10" xfId="0" applyFont="1" applyFill="1" applyBorder="1" applyAlignment="1">
      <alignment horizontal="left" vertical="top" wrapText="1"/>
    </xf>
    <xf numFmtId="0" fontId="5" fillId="11" borderId="10" xfId="54" applyFont="1" applyFill="1" applyBorder="1" applyAlignment="1">
      <alignment horizontal="center"/>
      <protection/>
    </xf>
    <xf numFmtId="0" fontId="5" fillId="11" borderId="10" xfId="54" applyFont="1" applyFill="1" applyBorder="1" applyAlignment="1">
      <alignment horizontal="center" vertical="center"/>
      <protection/>
    </xf>
    <xf numFmtId="188" fontId="5" fillId="11" borderId="27" xfId="54" applyNumberFormat="1" applyFont="1" applyFill="1" applyBorder="1" applyAlignment="1">
      <alignment horizontal="center" vertical="center"/>
      <protection/>
    </xf>
    <xf numFmtId="188" fontId="5" fillId="11" borderId="28" xfId="34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center"/>
      <protection/>
    </xf>
    <xf numFmtId="0" fontId="75" fillId="0" borderId="10" xfId="54" applyFont="1" applyFill="1" applyBorder="1" applyAlignment="1">
      <alignment horizontal="center"/>
      <protection/>
    </xf>
    <xf numFmtId="188" fontId="75" fillId="0" borderId="10" xfId="54" applyNumberFormat="1" applyFont="1" applyFill="1" applyBorder="1" applyAlignment="1">
      <alignment horizontal="right"/>
      <protection/>
    </xf>
    <xf numFmtId="188" fontId="75" fillId="0" borderId="29" xfId="54" applyNumberFormat="1" applyFont="1" applyFill="1" applyBorder="1" applyAlignment="1">
      <alignment horizontal="right"/>
      <protection/>
    </xf>
    <xf numFmtId="188" fontId="0" fillId="0" borderId="0" xfId="0" applyNumberFormat="1" applyAlignment="1">
      <alignment/>
    </xf>
    <xf numFmtId="188" fontId="2" fillId="0" borderId="10" xfId="54" applyNumberFormat="1" applyFont="1" applyBorder="1">
      <alignment/>
      <protection/>
    </xf>
    <xf numFmtId="0" fontId="2" fillId="0" borderId="0" xfId="69" applyFont="1" applyFill="1" applyBorder="1" applyAlignment="1">
      <alignment horizontal="left" wrapText="1"/>
      <protection/>
    </xf>
    <xf numFmtId="0" fontId="2" fillId="0" borderId="0" xfId="69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Continuous"/>
      <protection/>
    </xf>
    <xf numFmtId="188" fontId="76" fillId="0" borderId="0" xfId="54" applyNumberFormat="1" applyFont="1" applyFill="1" applyBorder="1" applyAlignment="1">
      <alignment horizontal="right"/>
      <protection/>
    </xf>
    <xf numFmtId="188" fontId="77" fillId="0" borderId="10" xfId="54" applyNumberFormat="1" applyFont="1" applyBorder="1" applyAlignment="1">
      <alignment horizontal="right"/>
      <protection/>
    </xf>
    <xf numFmtId="188" fontId="77" fillId="0" borderId="28" xfId="54" applyNumberFormat="1" applyFont="1" applyBorder="1" applyAlignment="1">
      <alignment horizontal="right"/>
      <protection/>
    </xf>
    <xf numFmtId="188" fontId="2" fillId="0" borderId="0" xfId="54" applyNumberFormat="1" applyFont="1" applyFill="1" applyBorder="1">
      <alignment/>
      <protection/>
    </xf>
    <xf numFmtId="4" fontId="2" fillId="0" borderId="0" xfId="54" applyNumberFormat="1" applyFont="1" applyFill="1" applyBorder="1" applyAlignment="1">
      <alignment horizontal="right"/>
      <protection/>
    </xf>
    <xf numFmtId="1" fontId="78" fillId="0" borderId="0" xfId="0" applyNumberFormat="1" applyFont="1" applyFill="1" applyBorder="1" applyAlignment="1">
      <alignment horizontal="right" vertical="top" wrapText="1"/>
    </xf>
    <xf numFmtId="4" fontId="78" fillId="0" borderId="0" xfId="0" applyNumberFormat="1" applyFont="1" applyFill="1" applyBorder="1" applyAlignment="1">
      <alignment horizontal="right" vertical="top" wrapText="1"/>
    </xf>
    <xf numFmtId="4" fontId="79" fillId="0" borderId="0" xfId="0" applyNumberFormat="1" applyFont="1" applyFill="1" applyBorder="1" applyAlignment="1">
      <alignment vertical="center" wrapText="1"/>
    </xf>
    <xf numFmtId="188" fontId="80" fillId="0" borderId="0" xfId="54" applyNumberFormat="1" applyFont="1" applyFill="1" applyBorder="1" applyAlignment="1">
      <alignment horizontal="right"/>
      <protection/>
    </xf>
    <xf numFmtId="188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78" fillId="0" borderId="0" xfId="0" applyFont="1" applyFill="1" applyBorder="1" applyAlignment="1">
      <alignment horizontal="left" vertical="top" wrapText="1"/>
    </xf>
    <xf numFmtId="0" fontId="2" fillId="0" borderId="0" xfId="54" applyFont="1" applyFill="1" applyBorder="1">
      <alignment/>
      <protection/>
    </xf>
    <xf numFmtId="3" fontId="78" fillId="0" borderId="0" xfId="0" applyNumberFormat="1" applyFont="1" applyFill="1" applyBorder="1" applyAlignment="1">
      <alignment horizontal="right" vertical="top" wrapText="1"/>
    </xf>
    <xf numFmtId="0" fontId="78" fillId="0" borderId="0" xfId="0" applyFont="1" applyFill="1" applyBorder="1" applyAlignment="1">
      <alignment horizontal="center" vertical="top" wrapText="1"/>
    </xf>
    <xf numFmtId="188" fontId="69" fillId="9" borderId="30" xfId="0" applyNumberFormat="1" applyFont="1" applyFill="1" applyBorder="1" applyAlignment="1">
      <alignment vertical="center" wrapText="1"/>
    </xf>
    <xf numFmtId="188" fontId="68" fillId="9" borderId="30" xfId="0" applyNumberFormat="1" applyFont="1" applyFill="1" applyBorder="1" applyAlignment="1">
      <alignment horizontal="right" vertical="top" wrapText="1"/>
    </xf>
    <xf numFmtId="0" fontId="65" fillId="9" borderId="30" xfId="0" applyFont="1" applyFill="1" applyBorder="1" applyAlignment="1">
      <alignment horizontal="left" vertical="top" wrapText="1"/>
    </xf>
    <xf numFmtId="188" fontId="5" fillId="35" borderId="26" xfId="54" applyNumberFormat="1" applyFont="1" applyFill="1" applyBorder="1">
      <alignment/>
      <protection/>
    </xf>
    <xf numFmtId="188" fontId="5" fillId="35" borderId="0" xfId="54" applyNumberFormat="1" applyFont="1" applyFill="1">
      <alignment/>
      <protection/>
    </xf>
    <xf numFmtId="188" fontId="69" fillId="35" borderId="10" xfId="69" applyNumberFormat="1" applyFont="1" applyFill="1" applyBorder="1" applyAlignment="1">
      <alignment horizontal="right" vertical="center" wrapText="1"/>
      <protection/>
    </xf>
    <xf numFmtId="0" fontId="4" fillId="9" borderId="30" xfId="54" applyFont="1" applyFill="1" applyBorder="1" applyAlignment="1">
      <alignment horizontal="centerContinuous"/>
      <protection/>
    </xf>
    <xf numFmtId="0" fontId="5" fillId="9" borderId="30" xfId="54" applyFont="1" applyFill="1" applyBorder="1" applyAlignment="1">
      <alignment horizontal="centerContinuous"/>
      <protection/>
    </xf>
    <xf numFmtId="188" fontId="76" fillId="9" borderId="30" xfId="54" applyNumberFormat="1" applyFont="1" applyFill="1" applyBorder="1" applyAlignment="1">
      <alignment horizontal="right"/>
      <protection/>
    </xf>
    <xf numFmtId="188" fontId="76" fillId="9" borderId="31" xfId="54" applyNumberFormat="1" applyFont="1" applyFill="1" applyBorder="1" applyAlignment="1">
      <alignment horizontal="right"/>
      <protection/>
    </xf>
    <xf numFmtId="43" fontId="0" fillId="0" borderId="0" xfId="0" applyNumberFormat="1" applyAlignment="1">
      <alignment/>
    </xf>
    <xf numFmtId="49" fontId="81" fillId="0" borderId="0" xfId="54" applyNumberFormat="1" applyFont="1" applyFill="1" applyBorder="1" applyAlignment="1">
      <alignment/>
      <protection/>
    </xf>
    <xf numFmtId="0" fontId="72" fillId="0" borderId="0" xfId="0" applyFont="1" applyBorder="1" applyAlignment="1">
      <alignment/>
    </xf>
    <xf numFmtId="0" fontId="82" fillId="0" borderId="21" xfId="33" applyFont="1" applyBorder="1" applyAlignment="1">
      <alignment horizontal="center" vertical="center"/>
    </xf>
    <xf numFmtId="0" fontId="66" fillId="0" borderId="11" xfId="0" applyFont="1" applyBorder="1" applyAlignment="1">
      <alignment/>
    </xf>
    <xf numFmtId="0" fontId="66" fillId="0" borderId="29" xfId="0" applyFont="1" applyBorder="1" applyAlignment="1">
      <alignment/>
    </xf>
    <xf numFmtId="0" fontId="66" fillId="0" borderId="29" xfId="75" applyFont="1" applyFill="1" applyBorder="1" applyAlignment="1">
      <alignment wrapText="1"/>
      <protection/>
    </xf>
    <xf numFmtId="0" fontId="7" fillId="0" borderId="29" xfId="75" applyFont="1" applyFill="1" applyBorder="1" applyAlignment="1">
      <alignment wrapText="1"/>
      <protection/>
    </xf>
    <xf numFmtId="4" fontId="7" fillId="0" borderId="32" xfId="75" applyNumberFormat="1" applyFont="1" applyFill="1" applyBorder="1" applyAlignment="1">
      <alignment horizontal="right" wrapText="1"/>
      <protection/>
    </xf>
    <xf numFmtId="0" fontId="7" fillId="0" borderId="33" xfId="75" applyFont="1" applyFill="1" applyBorder="1" applyAlignment="1">
      <alignment horizontal="center" vertical="center" wrapText="1"/>
      <protection/>
    </xf>
    <xf numFmtId="0" fontId="7" fillId="0" borderId="21" xfId="75" applyFont="1" applyFill="1" applyBorder="1" applyAlignment="1">
      <alignment horizontal="center" vertical="center" wrapText="1"/>
      <protection/>
    </xf>
    <xf numFmtId="0" fontId="7" fillId="0" borderId="21" xfId="76" applyFont="1" applyFill="1" applyBorder="1" applyAlignment="1">
      <alignment horizontal="center" vertical="center" wrapText="1"/>
      <protection/>
    </xf>
    <xf numFmtId="0" fontId="7" fillId="0" borderId="32" xfId="75" applyFont="1" applyFill="1" applyBorder="1" applyAlignment="1">
      <alignment horizontal="center" vertical="center" wrapText="1"/>
      <protection/>
    </xf>
    <xf numFmtId="1" fontId="83" fillId="33" borderId="34" xfId="0" applyNumberFormat="1" applyFont="1" applyFill="1" applyBorder="1" applyAlignment="1">
      <alignment horizontal="right" vertical="top" wrapText="1"/>
    </xf>
    <xf numFmtId="188" fontId="2" fillId="0" borderId="10" xfId="54" applyNumberFormat="1" applyFont="1" applyBorder="1" applyAlignment="1">
      <alignment horizontal="right"/>
      <protection/>
    </xf>
    <xf numFmtId="188" fontId="5" fillId="0" borderId="0" xfId="54" applyNumberFormat="1" applyFont="1" applyFill="1" applyBorder="1">
      <alignment/>
      <protection/>
    </xf>
    <xf numFmtId="0" fontId="2" fillId="0" borderId="0" xfId="54" applyFont="1" applyFill="1" applyBorder="1" applyAlignment="1">
      <alignment horizontal="center"/>
      <protection/>
    </xf>
    <xf numFmtId="188" fontId="2" fillId="0" borderId="0" xfId="54" applyNumberFormat="1" applyFont="1" applyFill="1" applyBorder="1" applyAlignment="1">
      <alignment horizontal="right"/>
      <protection/>
    </xf>
    <xf numFmtId="0" fontId="75" fillId="0" borderId="0" xfId="54" applyFont="1" applyFill="1" applyBorder="1">
      <alignment/>
      <protection/>
    </xf>
    <xf numFmtId="0" fontId="75" fillId="0" borderId="0" xfId="54" applyFont="1" applyFill="1" applyBorder="1" applyAlignment="1">
      <alignment horizontal="center"/>
      <protection/>
    </xf>
    <xf numFmtId="188" fontId="75" fillId="0" borderId="0" xfId="54" applyNumberFormat="1" applyFont="1" applyFill="1" applyBorder="1" applyAlignment="1">
      <alignment horizontal="right"/>
      <protection/>
    </xf>
    <xf numFmtId="0" fontId="65" fillId="0" borderId="10" xfId="54" applyFont="1" applyFill="1" applyBorder="1">
      <alignment/>
      <protection/>
    </xf>
    <xf numFmtId="0" fontId="65" fillId="0" borderId="10" xfId="69" applyFont="1" applyFill="1" applyBorder="1" applyAlignment="1">
      <alignment wrapText="1"/>
      <protection/>
    </xf>
    <xf numFmtId="0" fontId="68" fillId="0" borderId="27" xfId="0" applyFont="1" applyBorder="1" applyAlignment="1">
      <alignment horizontal="center"/>
    </xf>
    <xf numFmtId="0" fontId="2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189" fontId="66" fillId="0" borderId="0" xfId="73" applyNumberFormat="1" applyFont="1" applyFill="1" applyBorder="1" applyAlignment="1">
      <alignment horizontal="right" wrapText="1"/>
      <protection/>
    </xf>
    <xf numFmtId="0" fontId="6" fillId="0" borderId="0" xfId="54" applyFont="1" applyBorder="1" applyAlignment="1">
      <alignment horizontal="center"/>
      <protection/>
    </xf>
    <xf numFmtId="0" fontId="67" fillId="0" borderId="0" xfId="54" applyFont="1" applyAlignment="1">
      <alignment horizontal="left" vertical="center"/>
      <protection/>
    </xf>
    <xf numFmtId="0" fontId="84" fillId="34" borderId="12" xfId="54" applyFont="1" applyFill="1" applyBorder="1" applyAlignment="1">
      <alignment horizontal="center" vertical="center"/>
      <protection/>
    </xf>
    <xf numFmtId="0" fontId="66" fillId="34" borderId="18" xfId="54" applyFont="1" applyFill="1" applyBorder="1" applyAlignment="1">
      <alignment horizontal="center"/>
      <protection/>
    </xf>
    <xf numFmtId="0" fontId="67" fillId="34" borderId="15" xfId="54" applyFont="1" applyFill="1" applyBorder="1" applyAlignment="1">
      <alignment horizontal="center"/>
      <protection/>
    </xf>
    <xf numFmtId="188" fontId="67" fillId="34" borderId="15" xfId="54" applyNumberFormat="1" applyFont="1" applyFill="1" applyBorder="1" applyAlignment="1">
      <alignment horizontal="center"/>
      <protection/>
    </xf>
    <xf numFmtId="188" fontId="67" fillId="34" borderId="19" xfId="54" applyNumberFormat="1" applyFont="1" applyFill="1" applyBorder="1" applyAlignment="1">
      <alignment horizontal="center"/>
      <protection/>
    </xf>
    <xf numFmtId="0" fontId="84" fillId="34" borderId="14" xfId="54" applyFont="1" applyFill="1" applyBorder="1" applyAlignment="1">
      <alignment horizontal="center" vertical="center"/>
      <protection/>
    </xf>
    <xf numFmtId="0" fontId="85" fillId="34" borderId="12" xfId="54" applyFont="1" applyFill="1" applyBorder="1" applyAlignment="1">
      <alignment horizontal="center"/>
      <protection/>
    </xf>
    <xf numFmtId="0" fontId="84" fillId="34" borderId="12" xfId="54" applyFont="1" applyFill="1" applyBorder="1" applyAlignment="1">
      <alignment horizontal="center"/>
      <protection/>
    </xf>
    <xf numFmtId="188" fontId="84" fillId="34" borderId="12" xfId="54" applyNumberFormat="1" applyFont="1" applyFill="1" applyBorder="1" applyAlignment="1">
      <alignment horizontal="center"/>
      <protection/>
    </xf>
    <xf numFmtId="188" fontId="84" fillId="34" borderId="35" xfId="54" applyNumberFormat="1" applyFont="1" applyFill="1" applyBorder="1" applyAlignment="1">
      <alignment horizontal="center"/>
      <protection/>
    </xf>
    <xf numFmtId="49" fontId="66" fillId="0" borderId="19" xfId="54" applyNumberFormat="1" applyFont="1" applyFill="1" applyBorder="1" applyAlignment="1">
      <alignment/>
      <protection/>
    </xf>
    <xf numFmtId="49" fontId="66" fillId="0" borderId="12" xfId="71" applyNumberFormat="1" applyFont="1" applyFill="1" applyBorder="1" applyAlignment="1">
      <alignment horizontal="center" wrapText="1"/>
      <protection/>
    </xf>
    <xf numFmtId="4" fontId="66" fillId="0" borderId="14" xfId="73" applyNumberFormat="1" applyFont="1" applyFill="1" applyBorder="1" applyAlignment="1">
      <alignment horizontal="right" wrapText="1"/>
      <protection/>
    </xf>
    <xf numFmtId="0" fontId="72" fillId="0" borderId="12" xfId="0" applyFont="1" applyFill="1" applyBorder="1" applyAlignment="1">
      <alignment/>
    </xf>
    <xf numFmtId="0" fontId="72" fillId="0" borderId="21" xfId="0" applyFont="1" applyBorder="1" applyAlignment="1">
      <alignment horizontal="center" vertical="center"/>
    </xf>
    <xf numFmtId="43" fontId="72" fillId="0" borderId="21" xfId="44" applyFont="1" applyBorder="1" applyAlignment="1">
      <alignment/>
    </xf>
    <xf numFmtId="43" fontId="72" fillId="0" borderId="36" xfId="44" applyFont="1" applyBorder="1" applyAlignment="1">
      <alignment/>
    </xf>
    <xf numFmtId="0" fontId="66" fillId="0" borderId="19" xfId="54" applyFont="1" applyFill="1" applyBorder="1" applyAlignment="1">
      <alignment/>
      <protection/>
    </xf>
    <xf numFmtId="0" fontId="66" fillId="0" borderId="14" xfId="53" applyNumberFormat="1" applyFont="1" applyFill="1" applyBorder="1" applyAlignment="1" applyProtection="1">
      <alignment horizontal="center"/>
      <protection/>
    </xf>
    <xf numFmtId="4" fontId="66" fillId="0" borderId="14" xfId="71" applyNumberFormat="1" applyFont="1" applyFill="1" applyBorder="1" applyAlignment="1">
      <alignment horizontal="right" wrapText="1"/>
      <protection/>
    </xf>
    <xf numFmtId="0" fontId="72" fillId="0" borderId="14" xfId="75" applyFont="1" applyFill="1" applyBorder="1" applyAlignment="1">
      <alignment wrapText="1"/>
      <protection/>
    </xf>
    <xf numFmtId="2" fontId="72" fillId="0" borderId="21" xfId="0" applyNumberFormat="1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/>
    </xf>
    <xf numFmtId="0" fontId="66" fillId="0" borderId="0" xfId="0" applyFont="1" applyAlignment="1">
      <alignment/>
    </xf>
    <xf numFmtId="2" fontId="72" fillId="0" borderId="21" xfId="75" applyNumberFormat="1" applyFont="1" applyFill="1" applyBorder="1" applyAlignment="1">
      <alignment horizontal="right" wrapText="1"/>
      <protection/>
    </xf>
    <xf numFmtId="0" fontId="66" fillId="0" borderId="14" xfId="72" applyFont="1" applyFill="1" applyBorder="1" applyAlignment="1" quotePrefix="1">
      <alignment horizontal="center" wrapText="1"/>
      <protection/>
    </xf>
    <xf numFmtId="189" fontId="66" fillId="0" borderId="14" xfId="73" applyNumberFormat="1" applyFont="1" applyFill="1" applyBorder="1" applyAlignment="1">
      <alignment horizontal="right" wrapText="1"/>
      <protection/>
    </xf>
    <xf numFmtId="0" fontId="66" fillId="0" borderId="14" xfId="54" applyFont="1" applyBorder="1" applyAlignment="1">
      <alignment/>
      <protection/>
    </xf>
    <xf numFmtId="49" fontId="66" fillId="0" borderId="14" xfId="71" applyNumberFormat="1" applyFont="1" applyFill="1" applyBorder="1" applyAlignment="1" quotePrefix="1">
      <alignment horizontal="center" wrapText="1"/>
      <protection/>
    </xf>
    <xf numFmtId="0" fontId="66" fillId="0" borderId="19" xfId="73" applyFont="1" applyFill="1" applyBorder="1" applyAlignment="1">
      <alignment wrapText="1"/>
      <protection/>
    </xf>
    <xf numFmtId="0" fontId="66" fillId="0" borderId="14" xfId="73" applyFont="1" applyFill="1" applyBorder="1" applyAlignment="1" quotePrefix="1">
      <alignment horizontal="center" wrapText="1"/>
      <protection/>
    </xf>
    <xf numFmtId="4" fontId="66" fillId="0" borderId="14" xfId="73" applyNumberFormat="1" applyFont="1" applyFill="1" applyBorder="1" applyAlignment="1" quotePrefix="1">
      <alignment horizontal="right" wrapText="1"/>
      <protection/>
    </xf>
    <xf numFmtId="4" fontId="66" fillId="0" borderId="0" xfId="0" applyNumberFormat="1" applyFont="1" applyBorder="1" applyAlignment="1">
      <alignment/>
    </xf>
    <xf numFmtId="0" fontId="66" fillId="0" borderId="19" xfId="0" applyFont="1" applyFill="1" applyBorder="1" applyAlignment="1">
      <alignment/>
    </xf>
    <xf numFmtId="0" fontId="72" fillId="0" borderId="21" xfId="76" applyFont="1" applyFill="1" applyBorder="1" applyAlignment="1">
      <alignment horizontal="center" vertical="center" wrapText="1"/>
      <protection/>
    </xf>
    <xf numFmtId="43" fontId="72" fillId="0" borderId="19" xfId="44" applyFont="1" applyFill="1" applyBorder="1" applyAlignment="1">
      <alignment horizontal="right" wrapText="1"/>
    </xf>
    <xf numFmtId="0" fontId="66" fillId="0" borderId="37" xfId="54" applyFont="1" applyBorder="1">
      <alignment/>
      <protection/>
    </xf>
    <xf numFmtId="0" fontId="66" fillId="0" borderId="13" xfId="74" applyFont="1" applyFill="1" applyBorder="1" applyAlignment="1">
      <alignment horizontal="center" wrapText="1"/>
      <protection/>
    </xf>
    <xf numFmtId="4" fontId="66" fillId="0" borderId="13" xfId="73" applyNumberFormat="1" applyFont="1" applyFill="1" applyBorder="1" applyAlignment="1">
      <alignment horizontal="right" wrapText="1"/>
      <protection/>
    </xf>
    <xf numFmtId="0" fontId="72" fillId="0" borderId="38" xfId="75" applyFont="1" applyFill="1" applyBorder="1" applyAlignment="1">
      <alignment horizontal="center" vertical="center" wrapText="1"/>
      <protection/>
    </xf>
    <xf numFmtId="43" fontId="72" fillId="0" borderId="36" xfId="44" applyFont="1" applyFill="1" applyBorder="1" applyAlignment="1">
      <alignment horizontal="right" wrapText="1"/>
    </xf>
    <xf numFmtId="0" fontId="12" fillId="0" borderId="14" xfId="54" applyFont="1" applyFill="1" applyBorder="1" applyAlignment="1">
      <alignment/>
      <protection/>
    </xf>
    <xf numFmtId="4" fontId="12" fillId="34" borderId="39" xfId="54" applyNumberFormat="1" applyFont="1" applyFill="1" applyBorder="1" applyAlignment="1">
      <alignment horizontal="right"/>
      <protection/>
    </xf>
    <xf numFmtId="4" fontId="84" fillId="34" borderId="15" xfId="54" applyNumberFormat="1" applyFont="1" applyFill="1" applyBorder="1" applyAlignment="1">
      <alignment horizontal="right"/>
      <protection/>
    </xf>
    <xf numFmtId="4" fontId="84" fillId="34" borderId="37" xfId="54" applyNumberFormat="1" applyFont="1" applyFill="1" applyBorder="1" applyAlignment="1">
      <alignment horizontal="right"/>
      <protection/>
    </xf>
    <xf numFmtId="0" fontId="0" fillId="0" borderId="14" xfId="0" applyBorder="1" applyAlignment="1">
      <alignment/>
    </xf>
    <xf numFmtId="0" fontId="12" fillId="0" borderId="35" xfId="54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/>
    </xf>
    <xf numFmtId="43" fontId="0" fillId="0" borderId="15" xfId="44" applyFont="1" applyBorder="1" applyAlignment="1">
      <alignment/>
    </xf>
    <xf numFmtId="4" fontId="12" fillId="0" borderId="17" xfId="54" applyNumberFormat="1" applyFont="1" applyFill="1" applyBorder="1" applyAlignment="1">
      <alignment horizontal="right"/>
      <protection/>
    </xf>
    <xf numFmtId="0" fontId="12" fillId="0" borderId="14" xfId="54" applyFont="1" applyBorder="1" applyAlignment="1">
      <alignment/>
      <protection/>
    </xf>
    <xf numFmtId="0" fontId="84" fillId="0" borderId="39" xfId="54" applyFont="1" applyBorder="1" applyAlignment="1">
      <alignment horizontal="center"/>
      <protection/>
    </xf>
    <xf numFmtId="0" fontId="86" fillId="0" borderId="35" xfId="0" applyFont="1" applyBorder="1" applyAlignment="1">
      <alignment/>
    </xf>
    <xf numFmtId="43" fontId="86" fillId="0" borderId="14" xfId="44" applyFont="1" applyBorder="1" applyAlignment="1">
      <alignment/>
    </xf>
    <xf numFmtId="4" fontId="86" fillId="0" borderId="37" xfId="0" applyNumberFormat="1" applyFont="1" applyBorder="1" applyAlignment="1">
      <alignment/>
    </xf>
    <xf numFmtId="0" fontId="67" fillId="38" borderId="13" xfId="54" applyFont="1" applyFill="1" applyBorder="1" applyAlignment="1">
      <alignment horizontal="center" vertical="center"/>
      <protection/>
    </xf>
    <xf numFmtId="0" fontId="67" fillId="0" borderId="18" xfId="54" applyFont="1" applyFill="1" applyBorder="1" applyAlignment="1">
      <alignment horizontal="center" vertical="center"/>
      <protection/>
    </xf>
    <xf numFmtId="0" fontId="0" fillId="0" borderId="37" xfId="0" applyFill="1" applyBorder="1" applyAlignment="1">
      <alignment/>
    </xf>
    <xf numFmtId="4" fontId="67" fillId="0" borderId="25" xfId="54" applyNumberFormat="1" applyFont="1" applyFill="1" applyBorder="1" applyAlignment="1">
      <alignment horizontal="right"/>
      <protection/>
    </xf>
    <xf numFmtId="0" fontId="73" fillId="34" borderId="13" xfId="54" applyFont="1" applyFill="1" applyBorder="1" applyAlignment="1">
      <alignment horizontal="center"/>
      <protection/>
    </xf>
    <xf numFmtId="0" fontId="84" fillId="34" borderId="15" xfId="54" applyFont="1" applyFill="1" applyBorder="1" applyAlignment="1">
      <alignment horizontal="center"/>
      <protection/>
    </xf>
    <xf numFmtId="0" fontId="86" fillId="0" borderId="37" xfId="0" applyFont="1" applyBorder="1" applyAlignment="1">
      <alignment/>
    </xf>
    <xf numFmtId="4" fontId="84" fillId="0" borderId="15" xfId="54" applyNumberFormat="1" applyFont="1" applyBorder="1" applyAlignment="1">
      <alignment horizontal="right"/>
      <protection/>
    </xf>
    <xf numFmtId="188" fontId="0" fillId="0" borderId="0" xfId="0" applyNumberFormat="1" applyFill="1" applyBorder="1" applyAlignment="1">
      <alignment/>
    </xf>
    <xf numFmtId="0" fontId="67" fillId="0" borderId="0" xfId="54" applyFont="1" applyFill="1" applyAlignment="1">
      <alignment vertical="center"/>
      <protection/>
    </xf>
    <xf numFmtId="43" fontId="67" fillId="0" borderId="0" xfId="44" applyFont="1" applyAlignment="1">
      <alignment horizontal="left" vertical="center"/>
    </xf>
    <xf numFmtId="0" fontId="0" fillId="0" borderId="0" xfId="0" applyFill="1" applyAlignment="1">
      <alignment/>
    </xf>
    <xf numFmtId="4" fontId="67" fillId="0" borderId="0" xfId="54" applyNumberFormat="1" applyFont="1" applyFill="1" applyBorder="1" applyAlignment="1">
      <alignment horizontal="right"/>
      <protection/>
    </xf>
    <xf numFmtId="43" fontId="0" fillId="0" borderId="0" xfId="44" applyFont="1" applyAlignment="1">
      <alignment/>
    </xf>
    <xf numFmtId="0" fontId="73" fillId="2" borderId="10" xfId="0" applyFont="1" applyFill="1" applyBorder="1" applyAlignment="1">
      <alignment horizontal="center" vertical="center"/>
    </xf>
    <xf numFmtId="49" fontId="73" fillId="2" borderId="10" xfId="0" applyNumberFormat="1" applyFont="1" applyFill="1" applyBorder="1" applyAlignment="1">
      <alignment horizontal="center" vertical="center"/>
    </xf>
    <xf numFmtId="43" fontId="73" fillId="2" borderId="10" xfId="44" applyFont="1" applyFill="1" applyBorder="1" applyAlignment="1">
      <alignment horizontal="center" vertical="center"/>
    </xf>
    <xf numFmtId="43" fontId="73" fillId="2" borderId="10" xfId="44" applyFont="1" applyFill="1" applyBorder="1" applyAlignment="1">
      <alignment horizontal="center" vertical="center" wrapText="1"/>
    </xf>
    <xf numFmtId="43" fontId="73" fillId="2" borderId="28" xfId="44" applyFont="1" applyFill="1" applyBorder="1" applyAlignment="1">
      <alignment horizontal="center" vertical="center"/>
    </xf>
    <xf numFmtId="43" fontId="73" fillId="2" borderId="27" xfId="44" applyFont="1" applyFill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51" applyNumberFormat="1" applyFont="1" applyFill="1" applyBorder="1" applyAlignment="1" applyProtection="1">
      <alignment horizontal="left"/>
      <protection/>
    </xf>
    <xf numFmtId="43" fontId="87" fillId="0" borderId="0" xfId="44" applyFont="1" applyAlignment="1">
      <alignment horizontal="right"/>
    </xf>
    <xf numFmtId="189" fontId="15" fillId="0" borderId="10" xfId="51" applyNumberFormat="1" applyFont="1" applyFill="1" applyBorder="1" applyAlignment="1" applyProtection="1">
      <alignment horizontal="center"/>
      <protection/>
    </xf>
    <xf numFmtId="189" fontId="15" fillId="0" borderId="28" xfId="51" applyNumberFormat="1" applyFont="1" applyFill="1" applyBorder="1" applyAlignment="1" applyProtection="1">
      <alignment vertical="center"/>
      <protection/>
    </xf>
    <xf numFmtId="43" fontId="87" fillId="0" borderId="10" xfId="44" applyFont="1" applyBorder="1" applyAlignment="1">
      <alignment vertical="center"/>
    </xf>
    <xf numFmtId="43" fontId="87" fillId="0" borderId="10" xfId="44" applyFont="1" applyBorder="1" applyAlignment="1">
      <alignment horizontal="center" vertical="center"/>
    </xf>
    <xf numFmtId="0" fontId="15" fillId="0" borderId="10" xfId="59" applyNumberFormat="1" applyFont="1" applyFill="1" applyBorder="1" applyAlignment="1" applyProtection="1">
      <alignment horizontal="left"/>
      <protection/>
    </xf>
    <xf numFmtId="189" fontId="15" fillId="0" borderId="10" xfId="59" applyNumberFormat="1" applyFont="1" applyFill="1" applyBorder="1" applyAlignment="1" applyProtection="1">
      <alignment horizontal="right" vertical="center"/>
      <protection/>
    </xf>
    <xf numFmtId="189" fontId="15" fillId="0" borderId="28" xfId="59" applyNumberFormat="1" applyFont="1" applyFill="1" applyBorder="1" applyAlignment="1" applyProtection="1">
      <alignment vertical="center"/>
      <protection/>
    </xf>
    <xf numFmtId="43" fontId="87" fillId="0" borderId="27" xfId="44" applyFont="1" applyBorder="1" applyAlignment="1">
      <alignment vertical="center"/>
    </xf>
    <xf numFmtId="49" fontId="87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64" applyNumberFormat="1" applyFont="1" applyFill="1" applyBorder="1" applyAlignment="1" applyProtection="1">
      <alignment horizontal="left"/>
      <protection/>
    </xf>
    <xf numFmtId="189" fontId="15" fillId="0" borderId="10" xfId="64" applyNumberFormat="1" applyFont="1" applyFill="1" applyBorder="1" applyAlignment="1" applyProtection="1">
      <alignment horizontal="right" vertical="center"/>
      <protection/>
    </xf>
    <xf numFmtId="189" fontId="15" fillId="0" borderId="10" xfId="64" applyNumberFormat="1" applyFont="1" applyFill="1" applyBorder="1" applyAlignment="1" applyProtection="1">
      <alignment horizontal="center"/>
      <protection/>
    </xf>
    <xf numFmtId="189" fontId="15" fillId="0" borderId="28" xfId="64" applyNumberFormat="1" applyFont="1" applyFill="1" applyBorder="1" applyAlignment="1" applyProtection="1">
      <alignment vertical="center"/>
      <protection/>
    </xf>
    <xf numFmtId="0" fontId="15" fillId="0" borderId="10" xfId="50" applyNumberFormat="1" applyFont="1" applyFill="1" applyBorder="1" applyAlignment="1" applyProtection="1">
      <alignment horizontal="left" wrapText="1"/>
      <protection/>
    </xf>
    <xf numFmtId="189" fontId="15" fillId="0" borderId="10" xfId="65" applyNumberFormat="1" applyFont="1" applyFill="1" applyBorder="1" applyAlignment="1" applyProtection="1">
      <alignment horizontal="right" vertical="center"/>
      <protection/>
    </xf>
    <xf numFmtId="189" fontId="15" fillId="0" borderId="10" xfId="65" applyNumberFormat="1" applyFont="1" applyFill="1" applyBorder="1" applyAlignment="1" applyProtection="1">
      <alignment horizontal="center"/>
      <protection/>
    </xf>
    <xf numFmtId="189" fontId="15" fillId="0" borderId="28" xfId="65" applyNumberFormat="1" applyFont="1" applyFill="1" applyBorder="1" applyAlignment="1" applyProtection="1">
      <alignment vertical="center"/>
      <protection/>
    </xf>
    <xf numFmtId="0" fontId="87" fillId="0" borderId="40" xfId="0" applyFont="1" applyBorder="1" applyAlignment="1">
      <alignment horizontal="center" vertical="center"/>
    </xf>
    <xf numFmtId="0" fontId="87" fillId="0" borderId="0" xfId="0" applyFont="1" applyAlignment="1">
      <alignment horizontal="left"/>
    </xf>
    <xf numFmtId="189" fontId="15" fillId="0" borderId="10" xfId="50" applyNumberFormat="1" applyFont="1" applyFill="1" applyBorder="1" applyAlignment="1" applyProtection="1">
      <alignment horizontal="right" vertical="center"/>
      <protection/>
    </xf>
    <xf numFmtId="189" fontId="15" fillId="0" borderId="10" xfId="50" applyNumberFormat="1" applyFont="1" applyFill="1" applyBorder="1" applyAlignment="1" applyProtection="1">
      <alignment horizontal="center"/>
      <protection/>
    </xf>
    <xf numFmtId="189" fontId="15" fillId="0" borderId="28" xfId="50" applyNumberFormat="1" applyFont="1" applyFill="1" applyBorder="1" applyAlignment="1" applyProtection="1">
      <alignment vertical="center"/>
      <protection/>
    </xf>
    <xf numFmtId="49" fontId="15" fillId="0" borderId="10" xfId="0" applyNumberFormat="1" applyFont="1" applyFill="1" applyBorder="1" applyAlignment="1" applyProtection="1">
      <alignment horizontal="left"/>
      <protection/>
    </xf>
    <xf numFmtId="189" fontId="15" fillId="0" borderId="10" xfId="67" applyNumberFormat="1" applyFont="1" applyFill="1" applyBorder="1" applyAlignment="1" applyProtection="1">
      <alignment horizontal="right" vertical="center"/>
      <protection/>
    </xf>
    <xf numFmtId="189" fontId="87" fillId="0" borderId="0" xfId="0" applyNumberFormat="1" applyFont="1" applyAlignment="1">
      <alignment/>
    </xf>
    <xf numFmtId="0" fontId="15" fillId="0" borderId="10" xfId="67" applyNumberFormat="1" applyFont="1" applyFill="1" applyBorder="1" applyAlignment="1" applyProtection="1">
      <alignment horizontal="left" wrapText="1" shrinkToFit="1"/>
      <protection/>
    </xf>
    <xf numFmtId="189" fontId="15" fillId="0" borderId="10" xfId="63" applyNumberFormat="1" applyFont="1" applyFill="1" applyBorder="1" applyAlignment="1" applyProtection="1">
      <alignment horizontal="right" vertical="center"/>
      <protection/>
    </xf>
    <xf numFmtId="189" fontId="15" fillId="0" borderId="10" xfId="63" applyNumberFormat="1" applyFont="1" applyFill="1" applyBorder="1" applyAlignment="1" applyProtection="1">
      <alignment horizontal="center"/>
      <protection/>
    </xf>
    <xf numFmtId="189" fontId="15" fillId="0" borderId="28" xfId="63" applyNumberFormat="1" applyFont="1" applyFill="1" applyBorder="1" applyAlignment="1" applyProtection="1">
      <alignment vertical="center"/>
      <protection/>
    </xf>
    <xf numFmtId="0" fontId="15" fillId="35" borderId="10" xfId="48" applyNumberFormat="1" applyFont="1" applyFill="1" applyBorder="1" applyAlignment="1" applyProtection="1">
      <alignment horizontal="left"/>
      <protection/>
    </xf>
    <xf numFmtId="189" fontId="15" fillId="0" borderId="10" xfId="48" applyNumberFormat="1" applyFont="1" applyFill="1" applyBorder="1" applyAlignment="1" applyProtection="1">
      <alignment horizontal="right" vertical="center"/>
      <protection/>
    </xf>
    <xf numFmtId="189" fontId="15" fillId="0" borderId="10" xfId="48" applyNumberFormat="1" applyFont="1" applyFill="1" applyBorder="1" applyAlignment="1" applyProtection="1">
      <alignment horizontal="center" vertical="center"/>
      <protection/>
    </xf>
    <xf numFmtId="189" fontId="15" fillId="0" borderId="28" xfId="48" applyNumberFormat="1" applyFont="1" applyFill="1" applyBorder="1" applyAlignment="1" applyProtection="1">
      <alignment vertical="center"/>
      <protection/>
    </xf>
    <xf numFmtId="0" fontId="15" fillId="0" borderId="10" xfId="58" applyNumberFormat="1" applyFont="1" applyFill="1" applyBorder="1" applyAlignment="1" applyProtection="1">
      <alignment horizontal="left" wrapText="1"/>
      <protection/>
    </xf>
    <xf numFmtId="189" fontId="15" fillId="0" borderId="10" xfId="58" applyNumberFormat="1" applyFont="1" applyFill="1" applyBorder="1" applyAlignment="1" applyProtection="1">
      <alignment horizontal="right" vertical="center"/>
      <protection/>
    </xf>
    <xf numFmtId="189" fontId="15" fillId="0" borderId="10" xfId="58" applyNumberFormat="1" applyFont="1" applyFill="1" applyBorder="1" applyAlignment="1" applyProtection="1">
      <alignment horizontal="center" vertical="center"/>
      <protection/>
    </xf>
    <xf numFmtId="189" fontId="15" fillId="0" borderId="28" xfId="58" applyNumberFormat="1" applyFont="1" applyFill="1" applyBorder="1" applyAlignment="1" applyProtection="1">
      <alignment vertical="center"/>
      <protection/>
    </xf>
    <xf numFmtId="49" fontId="87" fillId="35" borderId="10" xfId="0" applyNumberFormat="1" applyFont="1" applyFill="1" applyBorder="1" applyAlignment="1" applyProtection="1">
      <alignment horizontal="center" vertical="center"/>
      <protection/>
    </xf>
    <xf numFmtId="0" fontId="87" fillId="0" borderId="10" xfId="61" applyNumberFormat="1" applyFont="1" applyFill="1" applyBorder="1" applyAlignment="1" applyProtection="1">
      <alignment horizontal="left"/>
      <protection/>
    </xf>
    <xf numFmtId="189" fontId="15" fillId="0" borderId="10" xfId="61" applyNumberFormat="1" applyFont="1" applyFill="1" applyBorder="1" applyAlignment="1" applyProtection="1">
      <alignment horizontal="right" vertical="center"/>
      <protection/>
    </xf>
    <xf numFmtId="189" fontId="15" fillId="0" borderId="10" xfId="61" applyNumberFormat="1" applyFont="1" applyFill="1" applyBorder="1" applyAlignment="1" applyProtection="1">
      <alignment horizontal="center"/>
      <protection/>
    </xf>
    <xf numFmtId="189" fontId="15" fillId="0" borderId="28" xfId="61" applyNumberFormat="1" applyFont="1" applyFill="1" applyBorder="1" applyAlignment="1" applyProtection="1">
      <alignment vertical="center"/>
      <protection/>
    </xf>
    <xf numFmtId="49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61" applyNumberFormat="1" applyFont="1" applyFill="1" applyBorder="1" applyAlignment="1" applyProtection="1">
      <alignment horizontal="left"/>
      <protection/>
    </xf>
    <xf numFmtId="189" fontId="15" fillId="0" borderId="10" xfId="49" applyNumberFormat="1" applyFont="1" applyFill="1" applyBorder="1" applyAlignment="1" applyProtection="1">
      <alignment horizontal="right" vertical="center"/>
      <protection/>
    </xf>
    <xf numFmtId="189" fontId="15" fillId="0" borderId="28" xfId="49" applyNumberFormat="1" applyFont="1" applyFill="1" applyBorder="1" applyAlignment="1" applyProtection="1">
      <alignment vertical="center"/>
      <protection/>
    </xf>
    <xf numFmtId="0" fontId="15" fillId="0" borderId="10" xfId="49" applyNumberFormat="1" applyFont="1" applyFill="1" applyBorder="1" applyAlignment="1" applyProtection="1">
      <alignment horizontal="left"/>
      <protection/>
    </xf>
    <xf numFmtId="189" fontId="15" fillId="0" borderId="10" xfId="60" applyNumberFormat="1" applyFont="1" applyFill="1" applyBorder="1" applyAlignment="1" applyProtection="1">
      <alignment horizontal="right" vertical="center"/>
      <protection/>
    </xf>
    <xf numFmtId="189" fontId="15" fillId="0" borderId="10" xfId="60" applyNumberFormat="1" applyFont="1" applyFill="1" applyBorder="1" applyAlignment="1" applyProtection="1">
      <alignment horizontal="center"/>
      <protection/>
    </xf>
    <xf numFmtId="189" fontId="15" fillId="0" borderId="28" xfId="60" applyNumberFormat="1" applyFont="1" applyFill="1" applyBorder="1" applyAlignment="1" applyProtection="1">
      <alignment vertical="center"/>
      <protection/>
    </xf>
    <xf numFmtId="0" fontId="15" fillId="0" borderId="10" xfId="56" applyNumberFormat="1" applyFont="1" applyFill="1" applyBorder="1" applyAlignment="1" applyProtection="1">
      <alignment horizontal="left"/>
      <protection/>
    </xf>
    <xf numFmtId="189" fontId="15" fillId="0" borderId="10" xfId="56" applyNumberFormat="1" applyFont="1" applyFill="1" applyBorder="1" applyAlignment="1" applyProtection="1">
      <alignment horizontal="right" vertical="center"/>
      <protection/>
    </xf>
    <xf numFmtId="189" fontId="15" fillId="0" borderId="10" xfId="56" applyNumberFormat="1" applyFont="1" applyFill="1" applyBorder="1" applyAlignment="1" applyProtection="1">
      <alignment horizontal="center"/>
      <protection/>
    </xf>
    <xf numFmtId="189" fontId="15" fillId="0" borderId="28" xfId="56" applyNumberFormat="1" applyFont="1" applyFill="1" applyBorder="1" applyAlignment="1" applyProtection="1">
      <alignment vertical="center"/>
      <protection/>
    </xf>
    <xf numFmtId="0" fontId="15" fillId="0" borderId="10" xfId="57" applyNumberFormat="1" applyFont="1" applyFill="1" applyBorder="1" applyAlignment="1" applyProtection="1">
      <alignment horizontal="left" wrapText="1"/>
      <protection/>
    </xf>
    <xf numFmtId="189" fontId="15" fillId="0" borderId="10" xfId="57" applyNumberFormat="1" applyFont="1" applyFill="1" applyBorder="1" applyAlignment="1" applyProtection="1">
      <alignment horizontal="right" vertical="center"/>
      <protection/>
    </xf>
    <xf numFmtId="189" fontId="15" fillId="0" borderId="10" xfId="57" applyNumberFormat="1" applyFont="1" applyFill="1" applyBorder="1" applyAlignment="1" applyProtection="1">
      <alignment horizontal="center"/>
      <protection/>
    </xf>
    <xf numFmtId="189" fontId="15" fillId="0" borderId="28" xfId="57" applyNumberFormat="1" applyFont="1" applyFill="1" applyBorder="1" applyAlignment="1" applyProtection="1">
      <alignment vertical="center"/>
      <protection/>
    </xf>
    <xf numFmtId="0" fontId="15" fillId="0" borderId="10" xfId="55" applyNumberFormat="1" applyFont="1" applyFill="1" applyBorder="1" applyAlignment="1" applyProtection="1">
      <alignment horizontal="left"/>
      <protection/>
    </xf>
    <xf numFmtId="189" fontId="15" fillId="0" borderId="10" xfId="55" applyNumberFormat="1" applyFont="1" applyFill="1" applyBorder="1" applyAlignment="1" applyProtection="1">
      <alignment horizontal="right" vertical="center"/>
      <protection/>
    </xf>
    <xf numFmtId="189" fontId="15" fillId="0" borderId="28" xfId="55" applyNumberFormat="1" applyFont="1" applyFill="1" applyBorder="1" applyAlignment="1" applyProtection="1">
      <alignment vertical="center"/>
      <protection/>
    </xf>
    <xf numFmtId="0" fontId="15" fillId="0" borderId="10" xfId="62" applyNumberFormat="1" applyFont="1" applyFill="1" applyBorder="1" applyAlignment="1" applyProtection="1">
      <alignment horizontal="left"/>
      <protection/>
    </xf>
    <xf numFmtId="189" fontId="15" fillId="0" borderId="10" xfId="62" applyNumberFormat="1" applyFont="1" applyFill="1" applyBorder="1" applyAlignment="1" applyProtection="1">
      <alignment horizontal="right" vertical="center"/>
      <protection/>
    </xf>
    <xf numFmtId="189" fontId="15" fillId="0" borderId="10" xfId="62" applyNumberFormat="1" applyFont="1" applyFill="1" applyBorder="1" applyAlignment="1" applyProtection="1">
      <alignment horizontal="center"/>
      <protection/>
    </xf>
    <xf numFmtId="189" fontId="15" fillId="0" borderId="28" xfId="62" applyNumberFormat="1" applyFont="1" applyFill="1" applyBorder="1" applyAlignment="1" applyProtection="1">
      <alignment vertical="center"/>
      <protection/>
    </xf>
    <xf numFmtId="0" fontId="15" fillId="0" borderId="10" xfId="66" applyNumberFormat="1" applyFont="1" applyFill="1" applyBorder="1" applyAlignment="1" applyProtection="1">
      <alignment horizontal="left"/>
      <protection/>
    </xf>
    <xf numFmtId="189" fontId="15" fillId="0" borderId="10" xfId="66" applyNumberFormat="1" applyFont="1" applyFill="1" applyBorder="1" applyAlignment="1" applyProtection="1">
      <alignment horizontal="right" vertical="center"/>
      <protection/>
    </xf>
    <xf numFmtId="189" fontId="15" fillId="0" borderId="28" xfId="66" applyNumberFormat="1" applyFont="1" applyFill="1" applyBorder="1" applyAlignment="1" applyProtection="1">
      <alignment vertical="center"/>
      <protection/>
    </xf>
    <xf numFmtId="0" fontId="15" fillId="0" borderId="10" xfId="52" applyNumberFormat="1" applyFont="1" applyFill="1" applyBorder="1" applyAlignment="1" applyProtection="1">
      <alignment horizontal="left" wrapText="1"/>
      <protection/>
    </xf>
    <xf numFmtId="189" fontId="15" fillId="0" borderId="10" xfId="52" applyNumberFormat="1" applyFont="1" applyFill="1" applyBorder="1" applyAlignment="1" applyProtection="1">
      <alignment horizontal="right" vertical="center"/>
      <protection/>
    </xf>
    <xf numFmtId="189" fontId="15" fillId="0" borderId="28" xfId="52" applyNumberFormat="1" applyFont="1" applyFill="1" applyBorder="1" applyAlignment="1" applyProtection="1">
      <alignment vertical="center"/>
      <protection/>
    </xf>
    <xf numFmtId="0" fontId="87" fillId="0" borderId="10" xfId="0" applyFont="1" applyBorder="1" applyAlignment="1">
      <alignment horizontal="center"/>
    </xf>
    <xf numFmtId="0" fontId="87" fillId="0" borderId="10" xfId="0" applyFont="1" applyBorder="1" applyAlignment="1">
      <alignment horizontal="left"/>
    </xf>
    <xf numFmtId="189" fontId="12" fillId="0" borderId="10" xfId="52" applyNumberFormat="1" applyFont="1" applyFill="1" applyBorder="1" applyAlignment="1" applyProtection="1">
      <alignment vertical="center"/>
      <protection/>
    </xf>
    <xf numFmtId="189" fontId="12" fillId="0" borderId="10" xfId="52" applyNumberFormat="1" applyFont="1" applyFill="1" applyBorder="1" applyAlignment="1" applyProtection="1">
      <alignment horizontal="center"/>
      <protection/>
    </xf>
    <xf numFmtId="189" fontId="12" fillId="0" borderId="28" xfId="52" applyNumberFormat="1" applyFont="1" applyFill="1" applyBorder="1" applyAlignment="1" applyProtection="1">
      <alignment vertical="center"/>
      <protection/>
    </xf>
    <xf numFmtId="43" fontId="66" fillId="0" borderId="10" xfId="44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191" fontId="66" fillId="0" borderId="41" xfId="0" applyNumberFormat="1" applyFont="1" applyBorder="1" applyAlignment="1">
      <alignment horizontal="center" vertical="center"/>
    </xf>
    <xf numFmtId="0" fontId="66" fillId="0" borderId="41" xfId="0" applyFont="1" applyBorder="1" applyAlignment="1">
      <alignment horizontal="left" vertical="center"/>
    </xf>
    <xf numFmtId="189" fontId="7" fillId="0" borderId="41" xfId="0" applyNumberFormat="1" applyFont="1" applyBorder="1" applyAlignment="1">
      <alignment vertical="center"/>
    </xf>
    <xf numFmtId="43" fontId="67" fillId="0" borderId="10" xfId="44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43" fontId="88" fillId="0" borderId="0" xfId="44" applyFont="1" applyAlignment="1">
      <alignment/>
    </xf>
    <xf numFmtId="43" fontId="66" fillId="0" borderId="0" xfId="44" applyFont="1" applyAlignment="1">
      <alignment/>
    </xf>
    <xf numFmtId="43" fontId="89" fillId="0" borderId="0" xfId="44" applyFont="1" applyAlignment="1">
      <alignment/>
    </xf>
    <xf numFmtId="0" fontId="67" fillId="2" borderId="10" xfId="0" applyFont="1" applyFill="1" applyBorder="1" applyAlignment="1">
      <alignment horizontal="center" vertical="center"/>
    </xf>
    <xf numFmtId="49" fontId="67" fillId="2" borderId="10" xfId="0" applyNumberFormat="1" applyFont="1" applyFill="1" applyBorder="1" applyAlignment="1">
      <alignment horizontal="center" vertical="center"/>
    </xf>
    <xf numFmtId="43" fontId="67" fillId="2" borderId="10" xfId="44" applyFont="1" applyFill="1" applyBorder="1" applyAlignment="1">
      <alignment horizontal="center" vertical="center"/>
    </xf>
    <xf numFmtId="43" fontId="67" fillId="2" borderId="10" xfId="44" applyFont="1" applyFill="1" applyBorder="1" applyAlignment="1">
      <alignment horizontal="center" vertical="center" wrapText="1"/>
    </xf>
    <xf numFmtId="43" fontId="66" fillId="0" borderId="10" xfId="44" applyFont="1" applyBorder="1" applyAlignment="1">
      <alignment vertical="center"/>
    </xf>
    <xf numFmtId="189" fontId="7" fillId="0" borderId="10" xfId="51" applyNumberFormat="1" applyFont="1" applyFill="1" applyBorder="1" applyAlignment="1" applyProtection="1">
      <alignment horizontal="center" vertical="center"/>
      <protection/>
    </xf>
    <xf numFmtId="43" fontId="67" fillId="0" borderId="10" xfId="44" applyFont="1" applyBorder="1" applyAlignment="1">
      <alignment vertical="center"/>
    </xf>
    <xf numFmtId="0" fontId="68" fillId="39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/>
    </xf>
    <xf numFmtId="192" fontId="71" fillId="0" borderId="10" xfId="0" applyNumberFormat="1" applyFont="1" applyBorder="1" applyAlignment="1">
      <alignment horizontal="right" vertical="center"/>
    </xf>
    <xf numFmtId="192" fontId="71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vertical="center" wrapText="1"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192" fontId="69" fillId="40" borderId="10" xfId="0" applyNumberFormat="1" applyFont="1" applyFill="1" applyBorder="1" applyAlignment="1">
      <alignment horizontal="center" vertical="center"/>
    </xf>
    <xf numFmtId="192" fontId="69" fillId="40" borderId="10" xfId="0" applyNumberFormat="1" applyFont="1" applyFill="1" applyBorder="1" applyAlignment="1">
      <alignment vertical="center"/>
    </xf>
    <xf numFmtId="0" fontId="65" fillId="0" borderId="40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192" fontId="71" fillId="0" borderId="40" xfId="0" applyNumberFormat="1" applyFont="1" applyBorder="1" applyAlignment="1">
      <alignment vertical="center"/>
    </xf>
    <xf numFmtId="192" fontId="68" fillId="5" borderId="42" xfId="0" applyNumberFormat="1" applyFont="1" applyFill="1" applyBorder="1" applyAlignment="1">
      <alignment horizontal="center" vertical="center"/>
    </xf>
    <xf numFmtId="0" fontId="90" fillId="0" borderId="10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 vertical="center"/>
      <protection/>
    </xf>
    <xf numFmtId="188" fontId="5" fillId="0" borderId="10" xfId="54" applyNumberFormat="1" applyFont="1" applyFill="1" applyBorder="1" applyAlignment="1">
      <alignment horizontal="right"/>
      <protection/>
    </xf>
    <xf numFmtId="0" fontId="6" fillId="0" borderId="40" xfId="0" applyNumberFormat="1" applyFont="1" applyFill="1" applyBorder="1" applyAlignment="1" applyProtection="1">
      <alignment horizontal="centerContinuous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7" xfId="54" applyFont="1" applyFill="1" applyBorder="1" applyAlignment="1">
      <alignment horizontal="center" vertical="center"/>
      <protection/>
    </xf>
    <xf numFmtId="0" fontId="65" fillId="0" borderId="10" xfId="33" applyFont="1" applyBorder="1" applyAlignment="1">
      <alignment horizontal="center"/>
    </xf>
    <xf numFmtId="0" fontId="11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/>
      <protection/>
    </xf>
    <xf numFmtId="0" fontId="5" fillId="9" borderId="10" xfId="54" applyFont="1" applyFill="1" applyBorder="1" applyAlignment="1">
      <alignment/>
      <protection/>
    </xf>
    <xf numFmtId="0" fontId="5" fillId="9" borderId="10" xfId="54" applyFont="1" applyFill="1" applyBorder="1" applyAlignment="1">
      <alignment horizontal="center"/>
      <protection/>
    </xf>
    <xf numFmtId="0" fontId="4" fillId="9" borderId="10" xfId="54" applyFont="1" applyFill="1" applyBorder="1" applyAlignment="1">
      <alignment horizontal="centerContinuous"/>
      <protection/>
    </xf>
    <xf numFmtId="188" fontId="2" fillId="9" borderId="10" xfId="54" applyNumberFormat="1" applyFont="1" applyFill="1" applyBorder="1" applyAlignment="1">
      <alignment horizontal="right" wrapText="1"/>
      <protection/>
    </xf>
    <xf numFmtId="188" fontId="68" fillId="9" borderId="10" xfId="0" applyNumberFormat="1" applyFont="1" applyFill="1" applyBorder="1" applyAlignment="1">
      <alignment wrapText="1"/>
    </xf>
    <xf numFmtId="0" fontId="11" fillId="41" borderId="10" xfId="54" applyFont="1" applyFill="1" applyBorder="1" applyAlignment="1">
      <alignment horizontal="center"/>
      <protection/>
    </xf>
    <xf numFmtId="0" fontId="11" fillId="41" borderId="10" xfId="54" applyFont="1" applyFill="1" applyBorder="1" applyAlignment="1">
      <alignment horizontal="center" vertical="center"/>
      <protection/>
    </xf>
    <xf numFmtId="188" fontId="11" fillId="41" borderId="10" xfId="54" applyNumberFormat="1" applyFont="1" applyFill="1" applyBorder="1" applyAlignment="1">
      <alignment horizontal="center" vertical="center"/>
      <protection/>
    </xf>
    <xf numFmtId="188" fontId="11" fillId="41" borderId="10" xfId="34" applyNumberFormat="1" applyFont="1" applyFill="1" applyBorder="1" applyAlignment="1">
      <alignment horizontal="center" vertical="center"/>
    </xf>
    <xf numFmtId="0" fontId="9" fillId="0" borderId="10" xfId="54" applyFont="1" applyBorder="1">
      <alignment/>
      <protection/>
    </xf>
    <xf numFmtId="0" fontId="12" fillId="34" borderId="17" xfId="54" applyFont="1" applyFill="1" applyBorder="1" applyAlignment="1">
      <alignment horizontal="center"/>
      <protection/>
    </xf>
    <xf numFmtId="43" fontId="66" fillId="0" borderId="35" xfId="44" applyFont="1" applyFill="1" applyBorder="1" applyAlignment="1">
      <alignment horizontal="right" wrapText="1"/>
    </xf>
    <xf numFmtId="43" fontId="66" fillId="0" borderId="19" xfId="44" applyFont="1" applyFill="1" applyBorder="1" applyAlignment="1">
      <alignment horizontal="right" wrapText="1"/>
    </xf>
    <xf numFmtId="43" fontId="66" fillId="0" borderId="19" xfId="44" applyFont="1" applyFill="1" applyBorder="1" applyAlignment="1" quotePrefix="1">
      <alignment horizontal="right" wrapText="1"/>
    </xf>
    <xf numFmtId="43" fontId="66" fillId="0" borderId="0" xfId="44" applyFont="1" applyFill="1" applyBorder="1" applyAlignment="1" quotePrefix="1">
      <alignment horizontal="right" wrapText="1"/>
    </xf>
    <xf numFmtId="43" fontId="66" fillId="0" borderId="19" xfId="44" applyFont="1" applyBorder="1" applyAlignment="1">
      <alignment/>
    </xf>
    <xf numFmtId="0" fontId="66" fillId="0" borderId="0" xfId="0" applyFont="1" applyBorder="1" applyAlignment="1">
      <alignment/>
    </xf>
    <xf numFmtId="4" fontId="7" fillId="0" borderId="33" xfId="75" applyNumberFormat="1" applyFont="1" applyFill="1" applyBorder="1" applyAlignment="1">
      <alignment horizontal="right" wrapText="1"/>
      <protection/>
    </xf>
    <xf numFmtId="2" fontId="66" fillId="0" borderId="14" xfId="0" applyNumberFormat="1" applyFont="1" applyBorder="1" applyAlignment="1">
      <alignment/>
    </xf>
    <xf numFmtId="4" fontId="12" fillId="34" borderId="17" xfId="54" applyNumberFormat="1" applyFont="1" applyFill="1" applyBorder="1" applyAlignment="1">
      <alignment horizontal="right"/>
      <protection/>
    </xf>
    <xf numFmtId="4" fontId="12" fillId="0" borderId="17" xfId="54" applyNumberFormat="1" applyFont="1" applyBorder="1" applyAlignment="1">
      <alignment horizontal="right"/>
      <protection/>
    </xf>
    <xf numFmtId="0" fontId="12" fillId="0" borderId="17" xfId="54" applyFont="1" applyBorder="1" applyAlignment="1">
      <alignment horizontal="center"/>
      <protection/>
    </xf>
    <xf numFmtId="0" fontId="7" fillId="35" borderId="13" xfId="54" applyFont="1" applyFill="1" applyBorder="1" applyAlignment="1">
      <alignment horizontal="center" vertical="center"/>
      <protection/>
    </xf>
    <xf numFmtId="0" fontId="12" fillId="35" borderId="15" xfId="54" applyFont="1" applyFill="1" applyBorder="1" applyAlignment="1">
      <alignment/>
      <protection/>
    </xf>
    <xf numFmtId="0" fontId="6" fillId="0" borderId="0" xfId="68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 vertical="center" wrapText="1"/>
      <protection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40" borderId="28" xfId="0" applyFont="1" applyFill="1" applyBorder="1" applyAlignment="1">
      <alignment horizontal="center" vertical="center"/>
    </xf>
    <xf numFmtId="0" fontId="68" fillId="40" borderId="27" xfId="0" applyFont="1" applyFill="1" applyBorder="1" applyAlignment="1">
      <alignment horizontal="center" vertical="center"/>
    </xf>
    <xf numFmtId="0" fontId="68" fillId="5" borderId="43" xfId="0" applyFont="1" applyFill="1" applyBorder="1" applyAlignment="1">
      <alignment horizontal="center" vertical="center"/>
    </xf>
    <xf numFmtId="0" fontId="68" fillId="5" borderId="44" xfId="0" applyFont="1" applyFill="1" applyBorder="1" applyAlignment="1">
      <alignment horizontal="center" vertical="center"/>
    </xf>
    <xf numFmtId="0" fontId="6" fillId="0" borderId="0" xfId="54" applyFont="1" applyBorder="1" applyAlignment="1">
      <alignment horizontal="center"/>
      <protection/>
    </xf>
    <xf numFmtId="0" fontId="12" fillId="0" borderId="39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0" fontId="67" fillId="0" borderId="0" xfId="54" applyFont="1" applyAlignment="1">
      <alignment horizontal="left" vertical="center"/>
      <protection/>
    </xf>
    <xf numFmtId="0" fontId="12" fillId="34" borderId="16" xfId="54" applyFont="1" applyFill="1" applyBorder="1" applyAlignment="1">
      <alignment horizontal="center"/>
      <protection/>
    </xf>
    <xf numFmtId="0" fontId="12" fillId="34" borderId="17" xfId="54" applyFont="1" applyFill="1" applyBorder="1" applyAlignment="1">
      <alignment horizontal="center"/>
      <protection/>
    </xf>
    <xf numFmtId="0" fontId="12" fillId="34" borderId="22" xfId="54" applyFont="1" applyFill="1" applyBorder="1" applyAlignment="1">
      <alignment horizontal="center"/>
      <protection/>
    </xf>
    <xf numFmtId="0" fontId="12" fillId="34" borderId="35" xfId="54" applyFont="1" applyFill="1" applyBorder="1" applyAlignment="1">
      <alignment horizontal="center"/>
      <protection/>
    </xf>
    <xf numFmtId="0" fontId="0" fillId="42" borderId="45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 vertical="center"/>
    </xf>
    <xf numFmtId="0" fontId="12" fillId="34" borderId="18" xfId="54" applyFont="1" applyFill="1" applyBorder="1" applyAlignment="1">
      <alignment horizontal="center"/>
      <protection/>
    </xf>
    <xf numFmtId="0" fontId="86" fillId="42" borderId="16" xfId="0" applyFont="1" applyFill="1" applyBorder="1" applyAlignment="1">
      <alignment horizontal="center"/>
    </xf>
    <xf numFmtId="0" fontId="86" fillId="42" borderId="18" xfId="0" applyFont="1" applyFill="1" applyBorder="1" applyAlignment="1">
      <alignment horizontal="center"/>
    </xf>
    <xf numFmtId="0" fontId="12" fillId="34" borderId="17" xfId="54" applyFont="1" applyFill="1" applyBorder="1" applyAlignment="1">
      <alignment horizontal="center" vertical="center"/>
      <protection/>
    </xf>
    <xf numFmtId="0" fontId="12" fillId="34" borderId="18" xfId="54" applyFont="1" applyFill="1" applyBorder="1" applyAlignment="1">
      <alignment horizontal="center" vertical="center"/>
      <protection/>
    </xf>
    <xf numFmtId="0" fontId="84" fillId="34" borderId="16" xfId="54" applyFont="1" applyFill="1" applyBorder="1" applyAlignment="1">
      <alignment horizontal="center"/>
      <protection/>
    </xf>
    <xf numFmtId="0" fontId="84" fillId="34" borderId="17" xfId="54" applyFont="1" applyFill="1" applyBorder="1" applyAlignment="1">
      <alignment horizontal="center"/>
      <protection/>
    </xf>
    <xf numFmtId="0" fontId="84" fillId="34" borderId="18" xfId="54" applyFont="1" applyFill="1" applyBorder="1" applyAlignment="1">
      <alignment horizontal="center"/>
      <protection/>
    </xf>
  </cellXfs>
  <cellStyles count="7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เครื่องหมายจุลภาค 2 2" xfId="34"/>
    <cellStyle name="เครื่องหมายจุลภาค 2 2 2" xfId="35"/>
    <cellStyle name="เซลล์ตรวจสอบ" xfId="36"/>
    <cellStyle name="เซลล์ที่มีลิงก์" xfId="37"/>
    <cellStyle name="Percent" xfId="38"/>
    <cellStyle name="แย่" xfId="39"/>
    <cellStyle name="แสดงผล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ชื่อเรื่อง" xfId="46"/>
    <cellStyle name="ดี" xfId="47"/>
    <cellStyle name="ปกติ 11" xfId="48"/>
    <cellStyle name="ปกติ 12" xfId="49"/>
    <cellStyle name="ปกติ 15" xfId="50"/>
    <cellStyle name="ปกติ 16" xfId="51"/>
    <cellStyle name="ปกติ 17" xfId="52"/>
    <cellStyle name="ปกติ 2" xfId="53"/>
    <cellStyle name="ปกติ 2 2" xfId="54"/>
    <cellStyle name="ปกติ 21" xfId="55"/>
    <cellStyle name="ปกติ 23" xfId="56"/>
    <cellStyle name="ปกติ 25" xfId="57"/>
    <cellStyle name="ปกติ 28" xfId="58"/>
    <cellStyle name="ปกติ 3" xfId="59"/>
    <cellStyle name="ปกติ 30" xfId="60"/>
    <cellStyle name="ปกติ 32" xfId="61"/>
    <cellStyle name="ปกติ 33" xfId="62"/>
    <cellStyle name="ปกติ 34" xfId="63"/>
    <cellStyle name="ปกติ 4" xfId="64"/>
    <cellStyle name="ปกติ 6" xfId="65"/>
    <cellStyle name="ปกติ 7" xfId="66"/>
    <cellStyle name="ปกติ 8" xfId="67"/>
    <cellStyle name="ปกติ 9" xfId="68"/>
    <cellStyle name="ปกติ_Sheet1" xfId="69"/>
    <cellStyle name="ปกติ_Sheet1 2" xfId="70"/>
    <cellStyle name="ปกติ_Sheet2 2" xfId="71"/>
    <cellStyle name="ปกติ_ประมวลผล_2 2" xfId="72"/>
    <cellStyle name="ปกติ_ประมวลผล-เข้า 2" xfId="73"/>
    <cellStyle name="ปกติ_ประมวลผลเข้า_3 2" xfId="74"/>
    <cellStyle name="ปกติ_ประมวลออก_1" xfId="75"/>
    <cellStyle name="ปกติ_ประมวลออก_2 2" xfId="76"/>
    <cellStyle name="ป้อนค่า" xfId="77"/>
    <cellStyle name="ปานกลาง" xfId="78"/>
    <cellStyle name="ผลรวม" xfId="79"/>
    <cellStyle name="Currency" xfId="80"/>
    <cellStyle name="Currency [0]" xfId="81"/>
    <cellStyle name="ส่วนที่ถูกเน้น1" xfId="82"/>
    <cellStyle name="ส่วนที่ถูกเน้น2" xfId="83"/>
    <cellStyle name="ส่วนที่ถูกเน้น3" xfId="84"/>
    <cellStyle name="ส่วนที่ถูกเน้น4" xfId="85"/>
    <cellStyle name="ส่วนที่ถูกเน้น5" xfId="86"/>
    <cellStyle name="ส่วนที่ถูกเน้น6" xfId="87"/>
    <cellStyle name="หมายเหตุ" xfId="88"/>
    <cellStyle name="หัวเรื่อง 1" xfId="89"/>
    <cellStyle name="หัวเรื่อง 2" xfId="90"/>
    <cellStyle name="หัวเรื่อง 3" xfId="91"/>
    <cellStyle name="หัวเรื่อง 4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31"/>
  <sheetViews>
    <sheetView tabSelected="1" zoomScale="85" zoomScaleNormal="85" zoomScalePageLayoutView="0" workbookViewId="0" topLeftCell="A1">
      <selection activeCell="E62" sqref="E62"/>
    </sheetView>
  </sheetViews>
  <sheetFormatPr defaultColWidth="9.140625" defaultRowHeight="23.25" customHeight="1"/>
  <cols>
    <col min="1" max="1" width="5.28125" style="3" customWidth="1"/>
    <col min="2" max="2" width="32.140625" style="1" customWidth="1"/>
    <col min="3" max="3" width="13.00390625" style="3" customWidth="1"/>
    <col min="4" max="4" width="19.57421875" style="2" customWidth="1"/>
    <col min="5" max="5" width="18.421875" style="2" customWidth="1"/>
    <col min="6" max="6" width="7.421875" style="1" customWidth="1"/>
    <col min="7" max="7" width="71.421875" style="1" customWidth="1"/>
    <col min="8" max="8" width="22.57421875" style="1" customWidth="1"/>
    <col min="9" max="9" width="25.7109375" style="1" customWidth="1"/>
    <col min="10" max="10" width="10.28125" style="1" customWidth="1"/>
    <col min="11" max="11" width="28.140625" style="1" customWidth="1"/>
    <col min="12" max="16384" width="9.00390625" style="1" customWidth="1"/>
  </cols>
  <sheetData>
    <row r="1" spans="1:11" ht="23.25" customHeight="1">
      <c r="A1" s="422" t="s">
        <v>9</v>
      </c>
      <c r="B1" s="422"/>
      <c r="C1" s="422"/>
      <c r="D1" s="422"/>
      <c r="E1" s="422"/>
      <c r="F1" s="421" t="s">
        <v>12</v>
      </c>
      <c r="G1" s="421"/>
      <c r="H1" s="421"/>
      <c r="I1" s="421"/>
      <c r="J1" s="421"/>
      <c r="K1" s="421"/>
    </row>
    <row r="2" spans="1:11" ht="23.25" customHeight="1">
      <c r="A2" s="422" t="s">
        <v>8</v>
      </c>
      <c r="B2" s="422"/>
      <c r="C2" s="422"/>
      <c r="D2" s="422"/>
      <c r="E2" s="422"/>
      <c r="F2" s="421" t="s">
        <v>18</v>
      </c>
      <c r="G2" s="421"/>
      <c r="H2" s="421"/>
      <c r="I2" s="421"/>
      <c r="J2" s="421"/>
      <c r="K2" s="421"/>
    </row>
    <row r="3" spans="1:11" ht="23.25" customHeight="1">
      <c r="A3" s="422" t="s">
        <v>118</v>
      </c>
      <c r="B3" s="422"/>
      <c r="C3" s="422"/>
      <c r="D3" s="422"/>
      <c r="E3" s="422"/>
      <c r="F3" s="421" t="s">
        <v>62</v>
      </c>
      <c r="G3" s="421"/>
      <c r="H3" s="421"/>
      <c r="I3" s="421"/>
      <c r="J3" s="421"/>
      <c r="K3" s="421"/>
    </row>
    <row r="4" spans="6:11" ht="23.25" customHeight="1">
      <c r="F4" s="8"/>
      <c r="G4" s="8"/>
      <c r="H4" s="8"/>
      <c r="I4" s="8"/>
      <c r="J4" s="8"/>
      <c r="K4" s="8"/>
    </row>
    <row r="5" spans="1:11" ht="23.25" customHeight="1">
      <c r="A5" s="402" t="s">
        <v>7</v>
      </c>
      <c r="B5" s="403" t="s">
        <v>6</v>
      </c>
      <c r="C5" s="403" t="s">
        <v>5</v>
      </c>
      <c r="D5" s="404" t="s">
        <v>4</v>
      </c>
      <c r="E5" s="405" t="s">
        <v>3</v>
      </c>
      <c r="F5" s="117" t="s">
        <v>7</v>
      </c>
      <c r="G5" s="118" t="s">
        <v>13</v>
      </c>
      <c r="H5" s="62" t="s">
        <v>14</v>
      </c>
      <c r="I5" s="62" t="s">
        <v>15</v>
      </c>
      <c r="J5" s="62" t="s">
        <v>16</v>
      </c>
      <c r="K5" s="62" t="s">
        <v>17</v>
      </c>
    </row>
    <row r="6" spans="1:11" ht="23.25" customHeight="1">
      <c r="A6" s="4">
        <v>1</v>
      </c>
      <c r="B6" s="10" t="s">
        <v>41</v>
      </c>
      <c r="C6" s="4">
        <v>27101971</v>
      </c>
      <c r="D6" s="81">
        <f>12848752.92/1000</f>
        <v>12848.75292</v>
      </c>
      <c r="E6" s="81">
        <f>357456480/1000000</f>
        <v>357.45648</v>
      </c>
      <c r="F6" s="63">
        <v>1</v>
      </c>
      <c r="G6" s="86" t="s">
        <v>63</v>
      </c>
      <c r="H6" s="122">
        <v>7113172.26</v>
      </c>
      <c r="I6" s="120">
        <v>8210483</v>
      </c>
      <c r="J6" s="87" t="s">
        <v>38</v>
      </c>
      <c r="K6" s="120">
        <v>188972255</v>
      </c>
    </row>
    <row r="7" spans="1:13" ht="23.25" customHeight="1">
      <c r="A7" s="4">
        <v>2</v>
      </c>
      <c r="B7" s="406" t="s">
        <v>43</v>
      </c>
      <c r="C7" s="4">
        <v>87033371</v>
      </c>
      <c r="D7" s="81">
        <f>42709.23/1000</f>
        <v>42.709230000000005</v>
      </c>
      <c r="E7" s="81">
        <f>56626686/1000000</f>
        <v>56.626686</v>
      </c>
      <c r="F7" s="63">
        <v>2</v>
      </c>
      <c r="G7" s="86" t="s">
        <v>64</v>
      </c>
      <c r="H7" s="123">
        <v>3148930.4</v>
      </c>
      <c r="I7" s="120">
        <v>4158805</v>
      </c>
      <c r="J7" s="87" t="s">
        <v>38</v>
      </c>
      <c r="K7" s="120">
        <v>116173434</v>
      </c>
      <c r="M7" s="3"/>
    </row>
    <row r="8" spans="1:11" ht="23.25" customHeight="1">
      <c r="A8" s="4">
        <v>3</v>
      </c>
      <c r="B8" s="10" t="s">
        <v>115</v>
      </c>
      <c r="C8" s="4">
        <v>23099019</v>
      </c>
      <c r="D8" s="139">
        <f>2052425.72/1000</f>
        <v>2052.42572</v>
      </c>
      <c r="E8" s="139">
        <f>26535189/1000000</f>
        <v>26.535189</v>
      </c>
      <c r="F8" s="63">
        <v>3</v>
      </c>
      <c r="G8" s="84" t="s">
        <v>65</v>
      </c>
      <c r="H8" s="122">
        <v>25400</v>
      </c>
      <c r="I8" s="120">
        <v>26</v>
      </c>
      <c r="J8" s="87" t="s">
        <v>39</v>
      </c>
      <c r="K8" s="120">
        <v>28351881</v>
      </c>
    </row>
    <row r="9" spans="1:11" ht="23.25" customHeight="1">
      <c r="A9" s="4">
        <v>4</v>
      </c>
      <c r="B9" s="88" t="s">
        <v>213</v>
      </c>
      <c r="C9" s="4">
        <v>39232199</v>
      </c>
      <c r="D9" s="81">
        <f>344522.49/1000</f>
        <v>344.52249</v>
      </c>
      <c r="E9" s="81">
        <f>24042542/1000000</f>
        <v>24.042542</v>
      </c>
      <c r="F9" s="63">
        <v>4</v>
      </c>
      <c r="G9" s="84" t="s">
        <v>66</v>
      </c>
      <c r="H9" s="122">
        <v>1709460</v>
      </c>
      <c r="I9" s="120">
        <v>1790000</v>
      </c>
      <c r="J9" s="87" t="s">
        <v>38</v>
      </c>
      <c r="K9" s="120">
        <v>23470560</v>
      </c>
    </row>
    <row r="10" spans="1:11" ht="23.25" customHeight="1">
      <c r="A10" s="4">
        <v>5</v>
      </c>
      <c r="B10" s="83" t="s">
        <v>45</v>
      </c>
      <c r="C10" s="4">
        <v>19051000</v>
      </c>
      <c r="D10" s="81">
        <f>198502.29/1000</f>
        <v>198.50229000000002</v>
      </c>
      <c r="E10" s="81">
        <f>18940485/1000000</f>
        <v>18.940485</v>
      </c>
      <c r="F10" s="63">
        <v>5</v>
      </c>
      <c r="G10" s="84" t="s">
        <v>67</v>
      </c>
      <c r="H10" s="124">
        <v>472841.5</v>
      </c>
      <c r="I10" s="120">
        <v>638975</v>
      </c>
      <c r="J10" s="87" t="s">
        <v>38</v>
      </c>
      <c r="K10" s="120">
        <v>18459988</v>
      </c>
    </row>
    <row r="11" spans="1:11" ht="23.25" customHeight="1">
      <c r="A11" s="4">
        <v>6</v>
      </c>
      <c r="B11" s="116" t="s">
        <v>114</v>
      </c>
      <c r="C11" s="394">
        <v>27101943</v>
      </c>
      <c r="D11" s="81">
        <f>237761.888/1000</f>
        <v>237.761888</v>
      </c>
      <c r="E11" s="81">
        <f>18009486/1000000</f>
        <v>18.009486</v>
      </c>
      <c r="F11" s="63">
        <v>6</v>
      </c>
      <c r="G11" s="84" t="s">
        <v>68</v>
      </c>
      <c r="H11" s="123">
        <v>5910</v>
      </c>
      <c r="I11" s="120">
        <v>22</v>
      </c>
      <c r="J11" s="87" t="s">
        <v>39</v>
      </c>
      <c r="K11" s="120">
        <v>17092854</v>
      </c>
    </row>
    <row r="12" spans="1:11" ht="23.25" customHeight="1">
      <c r="A12" s="4">
        <v>7</v>
      </c>
      <c r="B12" s="10" t="s">
        <v>113</v>
      </c>
      <c r="C12" s="4">
        <v>29224220</v>
      </c>
      <c r="D12" s="82">
        <f>233297/1000</f>
        <v>233.297</v>
      </c>
      <c r="E12" s="81">
        <f>17160890/1000000</f>
        <v>17.16089</v>
      </c>
      <c r="F12" s="63">
        <v>7</v>
      </c>
      <c r="G12" s="84" t="s">
        <v>69</v>
      </c>
      <c r="H12" s="123">
        <v>232317</v>
      </c>
      <c r="I12" s="120">
        <v>233485</v>
      </c>
      <c r="J12" s="87" t="s">
        <v>40</v>
      </c>
      <c r="K12" s="120">
        <v>17078051</v>
      </c>
    </row>
    <row r="13" spans="1:11" ht="23.25" customHeight="1">
      <c r="A13" s="4">
        <v>8</v>
      </c>
      <c r="B13" s="83" t="s">
        <v>214</v>
      </c>
      <c r="C13" s="4">
        <v>68118100</v>
      </c>
      <c r="D13" s="139">
        <f>1968335.22/1000</f>
        <v>1968.33522</v>
      </c>
      <c r="E13" s="81">
        <f>13388656/1000000</f>
        <v>13.388656</v>
      </c>
      <c r="F13" s="63">
        <v>8</v>
      </c>
      <c r="G13" s="84" t="s">
        <v>70</v>
      </c>
      <c r="H13" s="122">
        <v>210410.888</v>
      </c>
      <c r="I13" s="120">
        <v>221886</v>
      </c>
      <c r="J13" s="87" t="s">
        <v>38</v>
      </c>
      <c r="K13" s="120">
        <v>16360895</v>
      </c>
    </row>
    <row r="14" spans="1:11" ht="23.25" customHeight="1">
      <c r="A14" s="4">
        <v>9</v>
      </c>
      <c r="B14" s="10" t="s">
        <v>50</v>
      </c>
      <c r="C14" s="394">
        <v>73089099</v>
      </c>
      <c r="D14" s="81">
        <f>42709.23/1000</f>
        <v>42.709230000000005</v>
      </c>
      <c r="E14" s="81">
        <f>10741422/1000000</f>
        <v>10.741422</v>
      </c>
      <c r="F14" s="63">
        <v>9</v>
      </c>
      <c r="G14" s="84" t="s">
        <v>71</v>
      </c>
      <c r="H14" s="122">
        <v>921340.72</v>
      </c>
      <c r="I14" s="120">
        <v>921341</v>
      </c>
      <c r="J14" s="87" t="s">
        <v>40</v>
      </c>
      <c r="K14" s="120">
        <v>12140285</v>
      </c>
    </row>
    <row r="15" spans="1:11" ht="23.25" customHeight="1">
      <c r="A15" s="4">
        <v>10</v>
      </c>
      <c r="B15" s="83" t="s">
        <v>116</v>
      </c>
      <c r="C15" s="4">
        <v>85071099</v>
      </c>
      <c r="D15" s="107">
        <f>89619.73/1000</f>
        <v>89.61972999999999</v>
      </c>
      <c r="E15" s="120">
        <f>10156595/1000000</f>
        <v>10.156595</v>
      </c>
      <c r="F15" s="63">
        <v>10</v>
      </c>
      <c r="G15" s="84" t="s">
        <v>72</v>
      </c>
      <c r="H15" s="122">
        <v>133296.94</v>
      </c>
      <c r="I15" s="120">
        <v>136314</v>
      </c>
      <c r="J15" s="87" t="s">
        <v>40</v>
      </c>
      <c r="K15" s="120">
        <v>11734073</v>
      </c>
    </row>
    <row r="16" spans="1:11" ht="24.75" customHeight="1">
      <c r="A16" s="395"/>
      <c r="B16" s="388" t="s">
        <v>2</v>
      </c>
      <c r="C16" s="396"/>
      <c r="D16" s="182">
        <f>SUM(D6:D15)</f>
        <v>18058.635718</v>
      </c>
      <c r="E16" s="182">
        <f>SUM(E6:E15)</f>
        <v>553.058431</v>
      </c>
      <c r="F16" s="63">
        <v>11</v>
      </c>
      <c r="G16" s="84" t="s">
        <v>73</v>
      </c>
      <c r="H16" s="122">
        <v>176560.7</v>
      </c>
      <c r="I16" s="120">
        <v>176561</v>
      </c>
      <c r="J16" s="87" t="s">
        <v>40</v>
      </c>
      <c r="K16" s="120">
        <v>11244596</v>
      </c>
    </row>
    <row r="17" spans="1:11" ht="23.25" customHeight="1">
      <c r="A17" s="59"/>
      <c r="B17" s="389" t="s">
        <v>1</v>
      </c>
      <c r="C17" s="7"/>
      <c r="D17" s="390">
        <v>14230.940092999997</v>
      </c>
      <c r="E17" s="390">
        <v>400.9666189999999</v>
      </c>
      <c r="F17" s="63">
        <v>12</v>
      </c>
      <c r="G17" s="84" t="s">
        <v>74</v>
      </c>
      <c r="H17" s="122">
        <v>801090</v>
      </c>
      <c r="I17" s="120">
        <v>801090</v>
      </c>
      <c r="J17" s="87" t="s">
        <v>40</v>
      </c>
      <c r="K17" s="120">
        <v>10396849</v>
      </c>
    </row>
    <row r="18" spans="1:11" ht="28.5" customHeight="1">
      <c r="A18" s="397">
        <v>11</v>
      </c>
      <c r="B18" s="398" t="s">
        <v>0</v>
      </c>
      <c r="C18" s="399"/>
      <c r="D18" s="400">
        <v>32289.575811</v>
      </c>
      <c r="E18" s="401">
        <v>954.02505</v>
      </c>
      <c r="F18" s="63">
        <v>13</v>
      </c>
      <c r="G18" s="84" t="s">
        <v>75</v>
      </c>
      <c r="H18" s="122">
        <v>89616.5</v>
      </c>
      <c r="I18" s="120">
        <v>4925</v>
      </c>
      <c r="J18" s="87" t="s">
        <v>39</v>
      </c>
      <c r="K18" s="120">
        <v>10155886</v>
      </c>
    </row>
    <row r="19" spans="1:11" ht="23.25" customHeight="1">
      <c r="A19" s="192"/>
      <c r="B19" s="193"/>
      <c r="C19" s="184"/>
      <c r="D19" s="183"/>
      <c r="E19" s="183"/>
      <c r="F19" s="191">
        <v>14</v>
      </c>
      <c r="G19" s="84" t="s">
        <v>76</v>
      </c>
      <c r="H19" s="125">
        <v>67941.47</v>
      </c>
      <c r="I19" s="120">
        <v>67941</v>
      </c>
      <c r="J19" s="87" t="s">
        <v>40</v>
      </c>
      <c r="K19" s="121">
        <v>9409074</v>
      </c>
    </row>
    <row r="20" spans="1:11" ht="23.25" customHeight="1">
      <c r="A20" s="184"/>
      <c r="B20" s="140"/>
      <c r="C20" s="141"/>
      <c r="D20" s="106"/>
      <c r="E20" s="106"/>
      <c r="F20" s="191">
        <v>15</v>
      </c>
      <c r="G20" s="84" t="s">
        <v>77</v>
      </c>
      <c r="H20" s="122">
        <v>1365419.5</v>
      </c>
      <c r="I20" s="2">
        <v>1365420</v>
      </c>
      <c r="J20" s="1" t="s">
        <v>40</v>
      </c>
      <c r="K20" s="120">
        <v>9307662</v>
      </c>
    </row>
    <row r="21" spans="1:11" ht="23.25" customHeight="1">
      <c r="A21" s="184"/>
      <c r="B21" s="155"/>
      <c r="C21" s="184"/>
      <c r="D21" s="146"/>
      <c r="E21" s="146"/>
      <c r="F21" s="191">
        <v>16</v>
      </c>
      <c r="G21" s="84" t="s">
        <v>78</v>
      </c>
      <c r="H21" s="125">
        <v>10050</v>
      </c>
      <c r="I21" s="120">
        <v>19</v>
      </c>
      <c r="J21" s="87" t="s">
        <v>39</v>
      </c>
      <c r="K21" s="120">
        <v>8540915</v>
      </c>
    </row>
    <row r="22" spans="1:11" ht="23.25" customHeight="1">
      <c r="A22" s="184"/>
      <c r="B22" s="155"/>
      <c r="C22" s="184"/>
      <c r="D22" s="146"/>
      <c r="E22" s="146"/>
      <c r="F22" s="191">
        <v>17</v>
      </c>
      <c r="G22" s="84" t="s">
        <v>79</v>
      </c>
      <c r="H22" s="125">
        <v>647000</v>
      </c>
      <c r="I22" s="120">
        <v>647000</v>
      </c>
      <c r="J22" s="87" t="s">
        <v>40</v>
      </c>
      <c r="K22" s="120">
        <v>7757850</v>
      </c>
    </row>
    <row r="23" spans="1:11" ht="23.25" customHeight="1">
      <c r="A23" s="15"/>
      <c r="B23" s="66"/>
      <c r="C23" s="15"/>
      <c r="D23" s="67"/>
      <c r="E23" s="67"/>
      <c r="F23" s="191">
        <v>18</v>
      </c>
      <c r="G23" s="9" t="s">
        <v>80</v>
      </c>
      <c r="H23" s="122">
        <v>1202154.51</v>
      </c>
      <c r="I23" s="120">
        <v>1139211</v>
      </c>
      <c r="J23" s="87" t="s">
        <v>40</v>
      </c>
      <c r="K23" s="120">
        <v>7194842</v>
      </c>
    </row>
    <row r="24" spans="2:11" ht="23.25" customHeight="1">
      <c r="B24" s="14"/>
      <c r="C24" s="15"/>
      <c r="D24" s="60"/>
      <c r="E24" s="37"/>
      <c r="F24" s="63">
        <v>19</v>
      </c>
      <c r="G24" s="9" t="s">
        <v>81</v>
      </c>
      <c r="H24" s="122">
        <v>6090</v>
      </c>
      <c r="I24" s="120">
        <v>8</v>
      </c>
      <c r="J24" s="87" t="s">
        <v>39</v>
      </c>
      <c r="K24" s="120">
        <v>6970044</v>
      </c>
    </row>
    <row r="25" spans="2:11" ht="23.25" customHeight="1">
      <c r="B25" s="14"/>
      <c r="C25" s="39"/>
      <c r="D25" s="138"/>
      <c r="E25" s="100"/>
      <c r="F25" s="63">
        <v>20</v>
      </c>
      <c r="G25" s="84" t="s">
        <v>82</v>
      </c>
      <c r="H25" s="122">
        <v>140430.48</v>
      </c>
      <c r="I25" s="120">
        <v>140430</v>
      </c>
      <c r="J25" s="87" t="s">
        <v>40</v>
      </c>
      <c r="K25" s="120">
        <v>6626135</v>
      </c>
    </row>
    <row r="26" spans="2:11" ht="23.25" customHeight="1">
      <c r="B26" s="14"/>
      <c r="C26" s="15"/>
      <c r="D26" s="146"/>
      <c r="E26" s="37"/>
      <c r="F26" s="63">
        <v>21</v>
      </c>
      <c r="G26" s="84" t="s">
        <v>83</v>
      </c>
      <c r="H26" s="123">
        <v>92336.08</v>
      </c>
      <c r="I26" s="120">
        <v>92420</v>
      </c>
      <c r="J26" s="87" t="s">
        <v>40</v>
      </c>
      <c r="K26" s="120">
        <v>6540812</v>
      </c>
    </row>
    <row r="27" spans="2:11" ht="23.25" customHeight="1">
      <c r="B27" s="14"/>
      <c r="C27" s="39"/>
      <c r="D27" s="147"/>
      <c r="E27" s="38"/>
      <c r="F27" s="63">
        <v>22</v>
      </c>
      <c r="G27" s="9" t="s">
        <v>84</v>
      </c>
      <c r="H27" s="125">
        <v>745250</v>
      </c>
      <c r="I27" s="120">
        <v>745250</v>
      </c>
      <c r="J27" s="87" t="s">
        <v>40</v>
      </c>
      <c r="K27" s="120">
        <v>6487200</v>
      </c>
    </row>
    <row r="28" spans="2:11" ht="23.25" customHeight="1">
      <c r="B28" s="14"/>
      <c r="C28" s="15"/>
      <c r="D28" s="85"/>
      <c r="E28" s="38"/>
      <c r="F28" s="63">
        <v>23</v>
      </c>
      <c r="G28" s="9" t="s">
        <v>85</v>
      </c>
      <c r="H28" s="125">
        <v>427025</v>
      </c>
      <c r="I28" s="120">
        <v>427025</v>
      </c>
      <c r="J28" s="87" t="s">
        <v>40</v>
      </c>
      <c r="K28" s="120">
        <v>6423387</v>
      </c>
    </row>
    <row r="29" spans="2:11" ht="23.25" customHeight="1">
      <c r="B29" s="14"/>
      <c r="C29" s="15"/>
      <c r="D29" s="37"/>
      <c r="E29" s="37"/>
      <c r="F29" s="63">
        <v>24</v>
      </c>
      <c r="G29" s="9" t="s">
        <v>86</v>
      </c>
      <c r="H29" s="126">
        <v>4091</v>
      </c>
      <c r="I29" s="120">
        <v>365</v>
      </c>
      <c r="J29" s="87" t="s">
        <v>39</v>
      </c>
      <c r="K29" s="120">
        <v>6314300</v>
      </c>
    </row>
    <row r="30" spans="6:11" ht="23.25" customHeight="1">
      <c r="F30" s="63">
        <v>25</v>
      </c>
      <c r="G30" s="129" t="s">
        <v>87</v>
      </c>
      <c r="H30" s="125">
        <v>67856.32</v>
      </c>
      <c r="I30" s="120">
        <v>67592</v>
      </c>
      <c r="J30" s="87" t="s">
        <v>40</v>
      </c>
      <c r="K30" s="120">
        <v>6031740</v>
      </c>
    </row>
    <row r="31" spans="6:11" ht="23.25" customHeight="1">
      <c r="F31" s="63">
        <v>26</v>
      </c>
      <c r="G31" s="84" t="s">
        <v>88</v>
      </c>
      <c r="H31" s="124">
        <v>97859.45</v>
      </c>
      <c r="I31" s="120">
        <v>85738</v>
      </c>
      <c r="J31" s="87" t="s">
        <v>40</v>
      </c>
      <c r="K31" s="120">
        <v>6019323</v>
      </c>
    </row>
    <row r="32" spans="6:11" ht="23.25" customHeight="1">
      <c r="F32" s="63">
        <v>27</v>
      </c>
      <c r="G32" s="84" t="s">
        <v>89</v>
      </c>
      <c r="H32" s="125">
        <v>287543</v>
      </c>
      <c r="I32" s="120">
        <v>287543</v>
      </c>
      <c r="J32" s="87" t="s">
        <v>40</v>
      </c>
      <c r="K32" s="120">
        <v>5636378</v>
      </c>
    </row>
    <row r="33" spans="6:11" ht="23.25" customHeight="1">
      <c r="F33" s="63">
        <v>28</v>
      </c>
      <c r="G33" s="84" t="s">
        <v>90</v>
      </c>
      <c r="H33" s="125">
        <v>406800</v>
      </c>
      <c r="I33" s="120">
        <v>470800</v>
      </c>
      <c r="J33" s="87" t="s">
        <v>40</v>
      </c>
      <c r="K33" s="120">
        <v>5503213</v>
      </c>
    </row>
    <row r="34" spans="6:11" ht="23.25" customHeight="1">
      <c r="F34" s="63">
        <v>29</v>
      </c>
      <c r="G34" s="84" t="s">
        <v>91</v>
      </c>
      <c r="H34" s="125">
        <v>254.8</v>
      </c>
      <c r="I34" s="120">
        <v>73</v>
      </c>
      <c r="J34" s="87" t="s">
        <v>39</v>
      </c>
      <c r="K34" s="120">
        <v>5432164</v>
      </c>
    </row>
    <row r="35" spans="6:11" ht="23.25" customHeight="1">
      <c r="F35" s="63">
        <v>30</v>
      </c>
      <c r="G35" s="9" t="s">
        <v>92</v>
      </c>
      <c r="H35" s="124">
        <v>90440.04</v>
      </c>
      <c r="I35" s="120">
        <v>87839</v>
      </c>
      <c r="J35" s="87" t="s">
        <v>38</v>
      </c>
      <c r="K35" s="120">
        <v>4902455</v>
      </c>
    </row>
    <row r="36" spans="6:11" ht="23.25" customHeight="1">
      <c r="F36" s="63">
        <v>31</v>
      </c>
      <c r="G36" s="9" t="s">
        <v>93</v>
      </c>
      <c r="H36" s="125">
        <v>330000</v>
      </c>
      <c r="I36" s="120">
        <v>420000</v>
      </c>
      <c r="J36" s="87" t="s">
        <v>40</v>
      </c>
      <c r="K36" s="120">
        <v>4731292</v>
      </c>
    </row>
    <row r="37" spans="1:11" ht="23.25" customHeight="1">
      <c r="A37" s="5" t="s">
        <v>9</v>
      </c>
      <c r="B37" s="5"/>
      <c r="C37" s="5"/>
      <c r="D37" s="5"/>
      <c r="E37" s="5"/>
      <c r="F37" s="63">
        <v>32</v>
      </c>
      <c r="G37" s="84" t="s">
        <v>94</v>
      </c>
      <c r="H37" s="123">
        <v>115945.04</v>
      </c>
      <c r="I37" s="120">
        <v>109813</v>
      </c>
      <c r="J37" s="87" t="s">
        <v>40</v>
      </c>
      <c r="K37" s="120">
        <v>4616662</v>
      </c>
    </row>
    <row r="38" spans="1:11" ht="23.25" customHeight="1">
      <c r="A38" s="5" t="s">
        <v>8</v>
      </c>
      <c r="B38" s="5"/>
      <c r="C38" s="5"/>
      <c r="D38" s="5"/>
      <c r="E38" s="5"/>
      <c r="F38" s="63">
        <v>33</v>
      </c>
      <c r="G38" s="9" t="s">
        <v>95</v>
      </c>
      <c r="H38" s="125">
        <v>224060.05</v>
      </c>
      <c r="I38" s="120">
        <v>219060</v>
      </c>
      <c r="J38" s="87" t="s">
        <v>40</v>
      </c>
      <c r="K38" s="120">
        <v>4304104</v>
      </c>
    </row>
    <row r="39" spans="1:11" ht="23.25" customHeight="1">
      <c r="A39" s="5" t="s">
        <v>117</v>
      </c>
      <c r="B39" s="5"/>
      <c r="C39" s="5"/>
      <c r="D39" s="5"/>
      <c r="E39" s="5"/>
      <c r="F39" s="63">
        <v>34</v>
      </c>
      <c r="G39" s="128" t="s">
        <v>96</v>
      </c>
      <c r="H39" s="123">
        <v>169200</v>
      </c>
      <c r="I39" s="120">
        <v>235000</v>
      </c>
      <c r="J39" s="87" t="s">
        <v>38</v>
      </c>
      <c r="K39" s="120">
        <v>4207136</v>
      </c>
    </row>
    <row r="40" spans="6:11" ht="23.25" customHeight="1">
      <c r="F40" s="63">
        <v>35</v>
      </c>
      <c r="G40" s="9" t="s">
        <v>97</v>
      </c>
      <c r="H40" s="122">
        <v>100858.02</v>
      </c>
      <c r="I40" s="120">
        <v>99080</v>
      </c>
      <c r="J40" s="87" t="s">
        <v>40</v>
      </c>
      <c r="K40" s="120">
        <v>4096724</v>
      </c>
    </row>
    <row r="41" spans="1:11" ht="23.25" customHeight="1">
      <c r="A41" s="130" t="s">
        <v>7</v>
      </c>
      <c r="B41" s="131" t="s">
        <v>6</v>
      </c>
      <c r="C41" s="131" t="s">
        <v>5</v>
      </c>
      <c r="D41" s="132" t="s">
        <v>4</v>
      </c>
      <c r="E41" s="133" t="s">
        <v>3</v>
      </c>
      <c r="F41" s="63">
        <v>36</v>
      </c>
      <c r="G41" s="9" t="s">
        <v>98</v>
      </c>
      <c r="H41" s="123">
        <v>329945</v>
      </c>
      <c r="I41" s="120">
        <v>329945</v>
      </c>
      <c r="J41" s="87" t="s">
        <v>40</v>
      </c>
      <c r="K41" s="120">
        <v>3980005</v>
      </c>
    </row>
    <row r="42" spans="1:11" ht="23.25" customHeight="1">
      <c r="A42" s="134">
        <v>1</v>
      </c>
      <c r="B42" s="189" t="s">
        <v>41</v>
      </c>
      <c r="C42" s="135">
        <v>27101971</v>
      </c>
      <c r="D42" s="136">
        <v>160153.40379999997</v>
      </c>
      <c r="E42" s="137">
        <v>3879.5274679999998</v>
      </c>
      <c r="F42" s="63">
        <v>37</v>
      </c>
      <c r="G42" s="9" t="s">
        <v>99</v>
      </c>
      <c r="H42" s="122">
        <v>40886.78</v>
      </c>
      <c r="I42" s="120">
        <v>3046</v>
      </c>
      <c r="J42" s="87" t="s">
        <v>39</v>
      </c>
      <c r="K42" s="120">
        <v>3972547</v>
      </c>
    </row>
    <row r="43" spans="1:11" ht="23.25" customHeight="1">
      <c r="A43" s="4">
        <v>2</v>
      </c>
      <c r="B43" s="189" t="s">
        <v>43</v>
      </c>
      <c r="C43" s="135">
        <v>87033371</v>
      </c>
      <c r="D43" s="136">
        <v>1269.3862900000001</v>
      </c>
      <c r="E43" s="137">
        <v>580.68583589</v>
      </c>
      <c r="F43" s="63">
        <v>38</v>
      </c>
      <c r="G43" s="9" t="s">
        <v>100</v>
      </c>
      <c r="H43" s="125">
        <v>1761303</v>
      </c>
      <c r="I43" s="120">
        <v>1846023</v>
      </c>
      <c r="J43" s="87" t="s">
        <v>40</v>
      </c>
      <c r="K43" s="120">
        <v>3959804</v>
      </c>
    </row>
    <row r="44" spans="1:11" ht="23.25" customHeight="1">
      <c r="A44" s="4">
        <v>3</v>
      </c>
      <c r="B44" s="189" t="s">
        <v>44</v>
      </c>
      <c r="C44" s="135">
        <v>87019310</v>
      </c>
      <c r="D44" s="136">
        <v>1715.1525000000001</v>
      </c>
      <c r="E44" s="137">
        <v>260.04068257</v>
      </c>
      <c r="F44" s="63">
        <v>39</v>
      </c>
      <c r="G44" s="9" t="s">
        <v>101</v>
      </c>
      <c r="H44" s="122">
        <v>598327.44</v>
      </c>
      <c r="I44" s="120">
        <v>662167</v>
      </c>
      <c r="J44" s="87" t="s">
        <v>40</v>
      </c>
      <c r="K44" s="120">
        <v>3895033</v>
      </c>
    </row>
    <row r="45" spans="1:11" ht="23.25" customHeight="1">
      <c r="A45" s="134">
        <v>4</v>
      </c>
      <c r="B45" s="189" t="s">
        <v>42</v>
      </c>
      <c r="C45" s="135">
        <v>29224220</v>
      </c>
      <c r="D45" s="136">
        <v>7016.248729999999</v>
      </c>
      <c r="E45" s="137">
        <v>207.81718139</v>
      </c>
      <c r="F45" s="63">
        <v>40</v>
      </c>
      <c r="G45" s="9" t="s">
        <v>102</v>
      </c>
      <c r="H45" s="122">
        <v>18364.923</v>
      </c>
      <c r="I45" s="120">
        <v>18364</v>
      </c>
      <c r="J45" s="87" t="s">
        <v>40</v>
      </c>
      <c r="K45" s="120">
        <v>3733787</v>
      </c>
    </row>
    <row r="46" spans="1:11" ht="23.25" customHeight="1">
      <c r="A46" s="4">
        <v>6</v>
      </c>
      <c r="B46" s="189" t="s">
        <v>47</v>
      </c>
      <c r="C46" s="135">
        <v>23099019</v>
      </c>
      <c r="D46" s="136">
        <v>10441.62172</v>
      </c>
      <c r="E46" s="137">
        <v>140.877462</v>
      </c>
      <c r="F46" s="63">
        <v>41</v>
      </c>
      <c r="G46" s="9" t="s">
        <v>103</v>
      </c>
      <c r="H46" s="123">
        <v>310000</v>
      </c>
      <c r="I46" s="120">
        <v>310000</v>
      </c>
      <c r="J46" s="87" t="s">
        <v>40</v>
      </c>
      <c r="K46" s="120">
        <v>3678925</v>
      </c>
    </row>
    <row r="47" spans="1:11" ht="23.25" customHeight="1">
      <c r="A47" s="4">
        <v>5</v>
      </c>
      <c r="B47" s="108" t="s">
        <v>45</v>
      </c>
      <c r="C47" s="135">
        <v>19051000</v>
      </c>
      <c r="D47" s="136">
        <v>1308.12135</v>
      </c>
      <c r="E47" s="137">
        <v>136.59173077</v>
      </c>
      <c r="F47" s="63">
        <v>42</v>
      </c>
      <c r="G47" s="9" t="s">
        <v>104</v>
      </c>
      <c r="H47" s="122">
        <v>10838</v>
      </c>
      <c r="I47" s="120">
        <v>6</v>
      </c>
      <c r="J47" s="87" t="s">
        <v>39</v>
      </c>
      <c r="K47" s="120">
        <v>3617718</v>
      </c>
    </row>
    <row r="48" spans="1:11" ht="23.25" customHeight="1">
      <c r="A48" s="134">
        <v>7</v>
      </c>
      <c r="B48" s="189" t="s">
        <v>46</v>
      </c>
      <c r="C48" s="135">
        <v>39232199</v>
      </c>
      <c r="D48" s="136">
        <v>1803.43017</v>
      </c>
      <c r="E48" s="137">
        <v>134.64491611</v>
      </c>
      <c r="F48" s="63">
        <v>43</v>
      </c>
      <c r="G48" s="9" t="s">
        <v>105</v>
      </c>
      <c r="H48" s="181">
        <v>129553.76</v>
      </c>
      <c r="I48" s="120">
        <v>176924</v>
      </c>
      <c r="J48" s="87" t="s">
        <v>38</v>
      </c>
      <c r="K48" s="120">
        <v>3602307</v>
      </c>
    </row>
    <row r="49" spans="1:11" ht="23.25" customHeight="1">
      <c r="A49" s="4">
        <v>8</v>
      </c>
      <c r="B49" s="189" t="s">
        <v>48</v>
      </c>
      <c r="C49" s="135">
        <v>22029950</v>
      </c>
      <c r="D49" s="136">
        <v>5229.848032000001</v>
      </c>
      <c r="E49" s="137">
        <v>123.365204</v>
      </c>
      <c r="F49" s="63">
        <v>44</v>
      </c>
      <c r="G49" s="9" t="s">
        <v>106</v>
      </c>
      <c r="H49" s="181">
        <v>8017.08</v>
      </c>
      <c r="I49" s="120">
        <v>8015</v>
      </c>
      <c r="J49" s="87" t="s">
        <v>40</v>
      </c>
      <c r="K49" s="120">
        <v>3526050</v>
      </c>
    </row>
    <row r="50" spans="1:11" ht="23.25" customHeight="1">
      <c r="A50" s="4">
        <v>9</v>
      </c>
      <c r="B50" s="189" t="s">
        <v>50</v>
      </c>
      <c r="C50" s="135">
        <v>72142011</v>
      </c>
      <c r="D50" s="136">
        <v>5450.2231</v>
      </c>
      <c r="E50" s="137">
        <v>116.71448000000001</v>
      </c>
      <c r="F50" s="63">
        <v>45</v>
      </c>
      <c r="G50" s="108" t="s">
        <v>107</v>
      </c>
      <c r="H50" s="181">
        <v>49603.612</v>
      </c>
      <c r="I50" s="120">
        <v>49598</v>
      </c>
      <c r="J50" s="87" t="s">
        <v>40</v>
      </c>
      <c r="K50" s="120">
        <v>3516670</v>
      </c>
    </row>
    <row r="51" spans="1:11" ht="23.25" customHeight="1">
      <c r="A51" s="134">
        <v>10</v>
      </c>
      <c r="B51" s="190" t="s">
        <v>49</v>
      </c>
      <c r="C51" s="135">
        <v>21069059</v>
      </c>
      <c r="D51" s="136">
        <v>1712.13564</v>
      </c>
      <c r="E51" s="137">
        <v>104.08309450000002</v>
      </c>
      <c r="F51" s="63">
        <v>46</v>
      </c>
      <c r="G51" s="9" t="s">
        <v>108</v>
      </c>
      <c r="H51" s="123">
        <v>41315</v>
      </c>
      <c r="I51" s="120">
        <v>41315</v>
      </c>
      <c r="J51" s="87" t="s">
        <v>40</v>
      </c>
      <c r="K51" s="120">
        <v>3372000</v>
      </c>
    </row>
    <row r="52" spans="1:11" ht="23.25" customHeight="1">
      <c r="A52" s="6" t="s">
        <v>2</v>
      </c>
      <c r="B52" s="6"/>
      <c r="C52" s="127"/>
      <c r="D52" s="161">
        <f>SUM(D42:D51)</f>
        <v>196099.57133199996</v>
      </c>
      <c r="E52" s="162">
        <f>SUM(E42:E51)</f>
        <v>5684.34805523</v>
      </c>
      <c r="F52" s="63">
        <v>47</v>
      </c>
      <c r="G52" s="9" t="s">
        <v>109</v>
      </c>
      <c r="H52" s="125">
        <v>11955</v>
      </c>
      <c r="I52" s="120">
        <v>110</v>
      </c>
      <c r="J52" s="87" t="s">
        <v>39</v>
      </c>
      <c r="K52" s="120">
        <v>3370631</v>
      </c>
    </row>
    <row r="53" spans="1:11" ht="23.25" customHeight="1">
      <c r="A53" s="59">
        <v>11</v>
      </c>
      <c r="B53" s="7" t="s">
        <v>1</v>
      </c>
      <c r="C53" s="6"/>
      <c r="D53" s="144">
        <v>227797.55457500002</v>
      </c>
      <c r="E53" s="145">
        <v>6031.540897770002</v>
      </c>
      <c r="F53" s="63">
        <v>48</v>
      </c>
      <c r="G53" s="9" t="s">
        <v>110</v>
      </c>
      <c r="H53" s="125">
        <v>20299.57</v>
      </c>
      <c r="I53" s="120">
        <v>21613</v>
      </c>
      <c r="J53" s="87" t="s">
        <v>40</v>
      </c>
      <c r="K53" s="120">
        <v>3176001</v>
      </c>
    </row>
    <row r="54" spans="1:11" ht="23.25" customHeight="1" thickBot="1">
      <c r="A54" s="164" t="s">
        <v>0</v>
      </c>
      <c r="B54" s="164"/>
      <c r="C54" s="165"/>
      <c r="D54" s="166">
        <v>423897.125907</v>
      </c>
      <c r="E54" s="167">
        <v>11715.888953000001</v>
      </c>
      <c r="F54" s="63">
        <v>49</v>
      </c>
      <c r="G54" s="9" t="s">
        <v>111</v>
      </c>
      <c r="H54" s="125">
        <v>23620.93</v>
      </c>
      <c r="I54" s="120">
        <v>23625</v>
      </c>
      <c r="J54" s="87" t="s">
        <v>40</v>
      </c>
      <c r="K54" s="120">
        <v>3129233</v>
      </c>
    </row>
    <row r="55" spans="1:11" ht="23.25" customHeight="1" thickTop="1">
      <c r="A55" s="142"/>
      <c r="B55" s="142"/>
      <c r="C55" s="142"/>
      <c r="D55" s="183"/>
      <c r="E55" s="183"/>
      <c r="F55" s="63">
        <v>50</v>
      </c>
      <c r="G55" s="9" t="s">
        <v>112</v>
      </c>
      <c r="H55" s="123">
        <v>304715.02</v>
      </c>
      <c r="I55" s="120">
        <v>83303</v>
      </c>
      <c r="J55" s="87" t="s">
        <v>38</v>
      </c>
      <c r="K55" s="120">
        <v>3090959</v>
      </c>
    </row>
    <row r="56" spans="2:11" ht="23.25" customHeight="1">
      <c r="B56" s="14"/>
      <c r="C56" s="184"/>
      <c r="D56" s="148"/>
      <c r="E56" s="149"/>
      <c r="F56" s="61" t="s">
        <v>2</v>
      </c>
      <c r="H56" s="163">
        <f>SUM(H6:H55)</f>
        <v>25297696.783</v>
      </c>
      <c r="I56" s="163">
        <f>SUM(I6:I55)</f>
        <v>27575594</v>
      </c>
      <c r="J56" s="163"/>
      <c r="K56" s="163">
        <f>SUM(K6:K55)</f>
        <v>672306689</v>
      </c>
    </row>
    <row r="57" spans="2:11" ht="23.25" customHeight="1">
      <c r="B57" s="14"/>
      <c r="C57" s="15"/>
      <c r="D57" s="150"/>
      <c r="E57" s="151"/>
      <c r="F57" s="391" t="s">
        <v>1</v>
      </c>
      <c r="H57" s="64">
        <f>H58-H56</f>
        <v>6991879.028000001</v>
      </c>
      <c r="I57" s="64">
        <f>I58-I56</f>
        <v>6557198</v>
      </c>
      <c r="J57" s="64"/>
      <c r="K57" s="65">
        <f>K58-K56</f>
        <v>281718361</v>
      </c>
    </row>
    <row r="58" spans="2:11" ht="30.75" customHeight="1" thickBot="1">
      <c r="B58" s="14"/>
      <c r="C58" s="15"/>
      <c r="D58" s="149"/>
      <c r="E58" s="152"/>
      <c r="F58" s="392"/>
      <c r="G58" s="393" t="s">
        <v>10</v>
      </c>
      <c r="H58" s="158">
        <v>32289575.811</v>
      </c>
      <c r="I58" s="159">
        <v>34132792</v>
      </c>
      <c r="J58" s="160"/>
      <c r="K58" s="159">
        <v>954025050</v>
      </c>
    </row>
    <row r="59" spans="2:13" ht="23.25" customHeight="1" thickTop="1">
      <c r="B59" s="14"/>
      <c r="C59" s="16"/>
      <c r="D59" s="37"/>
      <c r="F59" s="14"/>
      <c r="G59" s="154"/>
      <c r="H59" s="155"/>
      <c r="I59" s="156"/>
      <c r="J59" s="157"/>
      <c r="K59" s="156"/>
      <c r="L59" s="155"/>
      <c r="M59" s="155"/>
    </row>
    <row r="60" spans="2:13" ht="23.25" customHeight="1">
      <c r="B60" s="14"/>
      <c r="C60" s="16"/>
      <c r="D60" s="146"/>
      <c r="E60" s="146"/>
      <c r="G60" s="154"/>
      <c r="H60" s="155"/>
      <c r="I60" s="156"/>
      <c r="J60" s="157"/>
      <c r="K60" s="156"/>
      <c r="L60" s="155"/>
      <c r="M60" s="155"/>
    </row>
    <row r="61" spans="2:13" ht="23.25" customHeight="1">
      <c r="B61" s="14"/>
      <c r="C61" s="16"/>
      <c r="D61" s="143"/>
      <c r="E61" s="146"/>
      <c r="G61" s="154"/>
      <c r="H61" s="146"/>
      <c r="I61" s="156"/>
      <c r="J61" s="157"/>
      <c r="K61" s="156"/>
      <c r="L61" s="155"/>
      <c r="M61" s="155"/>
    </row>
    <row r="62" spans="2:13" ht="23.25" customHeight="1">
      <c r="B62" s="186"/>
      <c r="C62" s="187"/>
      <c r="D62" s="188"/>
      <c r="E62" s="188"/>
      <c r="G62" s="154"/>
      <c r="H62" s="155"/>
      <c r="I62" s="156"/>
      <c r="J62" s="157"/>
      <c r="K62" s="156"/>
      <c r="L62" s="155"/>
      <c r="M62" s="155"/>
    </row>
    <row r="63" spans="2:13" ht="23.25" customHeight="1">
      <c r="B63" s="155"/>
      <c r="C63" s="184"/>
      <c r="D63" s="146"/>
      <c r="E63" s="185"/>
      <c r="G63" s="154"/>
      <c r="H63" s="155"/>
      <c r="I63" s="156"/>
      <c r="J63" s="157"/>
      <c r="K63" s="156"/>
      <c r="L63" s="155"/>
      <c r="M63" s="155"/>
    </row>
    <row r="64" spans="2:13" ht="23.25" customHeight="1">
      <c r="B64" s="14"/>
      <c r="C64" s="16"/>
      <c r="G64" s="154"/>
      <c r="H64" s="155"/>
      <c r="I64" s="156"/>
      <c r="J64" s="157"/>
      <c r="K64" s="156"/>
      <c r="L64" s="155"/>
      <c r="M64" s="155"/>
    </row>
    <row r="65" spans="2:13" ht="23.25" customHeight="1">
      <c r="B65" s="14"/>
      <c r="C65" s="16"/>
      <c r="G65" s="154"/>
      <c r="H65" s="155"/>
      <c r="I65" s="156"/>
      <c r="J65" s="157"/>
      <c r="K65" s="156"/>
      <c r="L65" s="155"/>
      <c r="M65" s="155"/>
    </row>
    <row r="66" spans="2:13" ht="23.25" customHeight="1">
      <c r="B66" s="14"/>
      <c r="C66" s="16"/>
      <c r="G66" s="154"/>
      <c r="H66" s="155"/>
      <c r="I66" s="156"/>
      <c r="J66" s="157"/>
      <c r="K66" s="156"/>
      <c r="L66" s="155"/>
      <c r="M66" s="155"/>
    </row>
    <row r="67" spans="2:13" ht="23.25" customHeight="1">
      <c r="B67" s="14"/>
      <c r="C67" s="16"/>
      <c r="G67" s="154"/>
      <c r="H67" s="155"/>
      <c r="I67" s="156"/>
      <c r="J67" s="157"/>
      <c r="K67" s="156"/>
      <c r="L67" s="155"/>
      <c r="M67" s="155"/>
    </row>
    <row r="68" spans="2:13" ht="23.25" customHeight="1">
      <c r="B68" s="14"/>
      <c r="C68" s="17"/>
      <c r="G68" s="154"/>
      <c r="H68" s="155"/>
      <c r="I68" s="156"/>
      <c r="J68" s="157"/>
      <c r="K68" s="156"/>
      <c r="L68" s="155"/>
      <c r="M68" s="155"/>
    </row>
    <row r="69" spans="7:13" ht="23.25" customHeight="1">
      <c r="G69" s="154"/>
      <c r="H69" s="155"/>
      <c r="I69" s="156"/>
      <c r="J69" s="157"/>
      <c r="K69" s="156"/>
      <c r="L69" s="155"/>
      <c r="M69" s="155"/>
    </row>
    <row r="70" spans="7:13" ht="23.25" customHeight="1">
      <c r="G70" s="154"/>
      <c r="H70" s="155"/>
      <c r="I70" s="156"/>
      <c r="J70" s="157"/>
      <c r="K70" s="156"/>
      <c r="L70" s="155"/>
      <c r="M70" s="155"/>
    </row>
    <row r="71" spans="7:13" ht="23.25" customHeight="1">
      <c r="G71" s="154"/>
      <c r="H71" s="155"/>
      <c r="I71" s="156"/>
      <c r="J71" s="157"/>
      <c r="K71" s="156"/>
      <c r="L71" s="155"/>
      <c r="M71" s="155"/>
    </row>
    <row r="72" spans="7:13" ht="23.25" customHeight="1">
      <c r="G72" s="154"/>
      <c r="H72" s="155"/>
      <c r="I72" s="156"/>
      <c r="J72" s="157"/>
      <c r="K72" s="156"/>
      <c r="L72" s="155"/>
      <c r="M72" s="155"/>
    </row>
    <row r="73" spans="7:13" ht="23.25" customHeight="1">
      <c r="G73" s="154"/>
      <c r="H73" s="155"/>
      <c r="I73" s="156"/>
      <c r="J73" s="157"/>
      <c r="K73" s="156"/>
      <c r="L73" s="155"/>
      <c r="M73" s="155"/>
    </row>
    <row r="74" spans="7:13" ht="23.25" customHeight="1">
      <c r="G74" s="154"/>
      <c r="H74" s="155"/>
      <c r="I74" s="156"/>
      <c r="J74" s="157"/>
      <c r="K74" s="156"/>
      <c r="L74" s="155"/>
      <c r="M74" s="155"/>
    </row>
    <row r="75" spans="7:13" ht="23.25" customHeight="1">
      <c r="G75" s="154"/>
      <c r="H75" s="155"/>
      <c r="I75" s="156"/>
      <c r="J75" s="157"/>
      <c r="K75" s="156"/>
      <c r="L75" s="155"/>
      <c r="M75" s="155"/>
    </row>
    <row r="76" spans="7:13" ht="23.25" customHeight="1">
      <c r="G76" s="155"/>
      <c r="H76" s="155"/>
      <c r="I76" s="155"/>
      <c r="J76" s="155"/>
      <c r="K76" s="155"/>
      <c r="L76" s="155"/>
      <c r="M76" s="155"/>
    </row>
    <row r="77" spans="7:13" ht="23.25" customHeight="1">
      <c r="G77" s="155"/>
      <c r="H77" s="155"/>
      <c r="I77" s="155"/>
      <c r="J77" s="155"/>
      <c r="K77" s="155"/>
      <c r="L77" s="155"/>
      <c r="M77" s="155"/>
    </row>
    <row r="78" spans="7:13" ht="23.25" customHeight="1">
      <c r="G78" s="155"/>
      <c r="H78" s="155"/>
      <c r="I78" s="155"/>
      <c r="J78" s="155"/>
      <c r="K78" s="155"/>
      <c r="L78" s="155"/>
      <c r="M78" s="155"/>
    </row>
    <row r="79" spans="7:13" ht="23.25" customHeight="1">
      <c r="G79" s="155"/>
      <c r="H79" s="155"/>
      <c r="I79" s="155"/>
      <c r="J79" s="155"/>
      <c r="K79" s="155"/>
      <c r="L79" s="155"/>
      <c r="M79" s="155"/>
    </row>
    <row r="80" spans="7:13" ht="23.25" customHeight="1">
      <c r="G80" s="155"/>
      <c r="H80" s="155"/>
      <c r="I80" s="155"/>
      <c r="J80" s="155"/>
      <c r="K80" s="155"/>
      <c r="L80" s="155"/>
      <c r="M80" s="155"/>
    </row>
    <row r="81" spans="7:13" ht="23.25" customHeight="1">
      <c r="G81" s="155"/>
      <c r="H81" s="155"/>
      <c r="I81" s="155"/>
      <c r="J81" s="155"/>
      <c r="K81" s="155"/>
      <c r="L81" s="155"/>
      <c r="M81" s="155"/>
    </row>
    <row r="82" spans="7:13" ht="23.25" customHeight="1">
      <c r="G82" s="155"/>
      <c r="H82" s="155"/>
      <c r="I82" s="155"/>
      <c r="J82" s="155"/>
      <c r="K82" s="155"/>
      <c r="L82" s="155"/>
      <c r="M82" s="155"/>
    </row>
    <row r="83" spans="7:13" ht="23.25" customHeight="1">
      <c r="G83" s="155"/>
      <c r="H83" s="155"/>
      <c r="I83" s="155"/>
      <c r="J83" s="155"/>
      <c r="K83" s="155"/>
      <c r="L83" s="155"/>
      <c r="M83" s="155"/>
    </row>
    <row r="84" spans="7:13" ht="23.25" customHeight="1">
      <c r="G84" s="155"/>
      <c r="H84" s="155"/>
      <c r="I84" s="155"/>
      <c r="J84" s="155"/>
      <c r="K84" s="155"/>
      <c r="L84" s="155"/>
      <c r="M84" s="155"/>
    </row>
    <row r="85" spans="7:13" ht="23.25" customHeight="1">
      <c r="G85" s="155"/>
      <c r="H85" s="155"/>
      <c r="I85" s="155"/>
      <c r="J85" s="155"/>
      <c r="K85" s="155"/>
      <c r="L85" s="155"/>
      <c r="M85" s="155"/>
    </row>
    <row r="86" spans="7:13" ht="23.25" customHeight="1">
      <c r="G86" s="155"/>
      <c r="H86" s="155"/>
      <c r="I86" s="155"/>
      <c r="J86" s="155"/>
      <c r="K86" s="155"/>
      <c r="L86" s="155"/>
      <c r="M86" s="155"/>
    </row>
    <row r="87" spans="7:13" ht="23.25" customHeight="1">
      <c r="G87" s="155"/>
      <c r="H87" s="155"/>
      <c r="I87" s="155"/>
      <c r="J87" s="155"/>
      <c r="K87" s="155"/>
      <c r="L87" s="155"/>
      <c r="M87" s="155"/>
    </row>
    <row r="88" spans="7:13" ht="23.25" customHeight="1">
      <c r="G88" s="155"/>
      <c r="H88" s="155"/>
      <c r="I88" s="155"/>
      <c r="J88" s="155"/>
      <c r="K88" s="155"/>
      <c r="L88" s="155"/>
      <c r="M88" s="155"/>
    </row>
    <row r="89" spans="7:13" ht="23.25" customHeight="1">
      <c r="G89" s="155"/>
      <c r="H89" s="155"/>
      <c r="I89" s="155"/>
      <c r="J89" s="155"/>
      <c r="K89" s="155"/>
      <c r="L89" s="155"/>
      <c r="M89" s="155"/>
    </row>
    <row r="90" spans="7:13" ht="23.25" customHeight="1">
      <c r="G90" s="155"/>
      <c r="H90" s="155"/>
      <c r="I90" s="155"/>
      <c r="J90" s="155"/>
      <c r="K90" s="155"/>
      <c r="L90" s="155"/>
      <c r="M90" s="155"/>
    </row>
    <row r="91" spans="7:13" ht="23.25" customHeight="1">
      <c r="G91" s="153"/>
      <c r="H91" s="155"/>
      <c r="I91" s="155"/>
      <c r="J91" s="155"/>
      <c r="K91" s="155"/>
      <c r="L91" s="155"/>
      <c r="M91" s="155"/>
    </row>
    <row r="92" spans="7:13" ht="23.25" customHeight="1">
      <c r="G92" s="153"/>
      <c r="H92" s="155"/>
      <c r="I92" s="155"/>
      <c r="J92" s="155"/>
      <c r="K92" s="155"/>
      <c r="L92" s="155"/>
      <c r="M92" s="155"/>
    </row>
    <row r="93" spans="7:13" ht="23.25" customHeight="1">
      <c r="G93" s="153"/>
      <c r="H93" s="155"/>
      <c r="I93" s="155"/>
      <c r="J93" s="155"/>
      <c r="K93" s="155"/>
      <c r="L93" s="155"/>
      <c r="M93" s="155"/>
    </row>
    <row r="94" spans="7:13" ht="23.25" customHeight="1">
      <c r="G94" s="153"/>
      <c r="H94" s="155"/>
      <c r="I94" s="155"/>
      <c r="J94" s="155"/>
      <c r="K94" s="155"/>
      <c r="L94" s="155"/>
      <c r="M94" s="155"/>
    </row>
    <row r="95" spans="7:13" ht="23.25" customHeight="1">
      <c r="G95" s="153"/>
      <c r="H95" s="155"/>
      <c r="I95" s="155"/>
      <c r="J95" s="155"/>
      <c r="K95" s="155"/>
      <c r="L95" s="155"/>
      <c r="M95" s="155"/>
    </row>
    <row r="96" spans="7:13" ht="23.25" customHeight="1">
      <c r="G96" s="153"/>
      <c r="H96" s="155"/>
      <c r="I96" s="155"/>
      <c r="J96" s="155"/>
      <c r="K96" s="155"/>
      <c r="L96" s="155"/>
      <c r="M96" s="155"/>
    </row>
    <row r="97" spans="7:13" ht="23.25" customHeight="1">
      <c r="G97" s="153"/>
      <c r="H97" s="155"/>
      <c r="I97" s="155"/>
      <c r="J97" s="155"/>
      <c r="K97" s="155"/>
      <c r="L97" s="155"/>
      <c r="M97" s="155"/>
    </row>
    <row r="98" spans="7:13" ht="23.25" customHeight="1">
      <c r="G98" s="153"/>
      <c r="H98" s="155"/>
      <c r="I98" s="155"/>
      <c r="J98" s="155"/>
      <c r="K98" s="155"/>
      <c r="L98" s="155"/>
      <c r="M98" s="155"/>
    </row>
    <row r="99" spans="7:13" ht="23.25" customHeight="1">
      <c r="G99" s="153"/>
      <c r="H99" s="155"/>
      <c r="I99" s="155"/>
      <c r="J99" s="155"/>
      <c r="K99" s="155"/>
      <c r="L99" s="155"/>
      <c r="M99" s="155"/>
    </row>
    <row r="100" spans="7:13" ht="23.25" customHeight="1">
      <c r="G100" s="153"/>
      <c r="H100" s="155"/>
      <c r="I100" s="155"/>
      <c r="J100" s="155"/>
      <c r="K100" s="155"/>
      <c r="L100" s="155"/>
      <c r="M100" s="155"/>
    </row>
    <row r="101" spans="7:13" ht="23.25" customHeight="1">
      <c r="G101" s="153"/>
      <c r="H101" s="155"/>
      <c r="I101" s="155"/>
      <c r="J101" s="155"/>
      <c r="K101" s="155"/>
      <c r="L101" s="155"/>
      <c r="M101" s="155"/>
    </row>
    <row r="102" spans="7:13" ht="23.25" customHeight="1">
      <c r="G102" s="153"/>
      <c r="H102" s="155"/>
      <c r="I102" s="155"/>
      <c r="J102" s="155"/>
      <c r="K102" s="155"/>
      <c r="L102" s="155"/>
      <c r="M102" s="155"/>
    </row>
    <row r="103" spans="7:13" ht="23.25" customHeight="1">
      <c r="G103" s="153"/>
      <c r="H103" s="155"/>
      <c r="I103" s="155"/>
      <c r="J103" s="155"/>
      <c r="K103" s="155"/>
      <c r="L103" s="155"/>
      <c r="M103" s="155"/>
    </row>
    <row r="104" spans="7:13" ht="23.25" customHeight="1">
      <c r="G104" s="153"/>
      <c r="H104" s="155"/>
      <c r="I104" s="155"/>
      <c r="J104" s="155"/>
      <c r="K104" s="155"/>
      <c r="L104" s="155"/>
      <c r="M104" s="155"/>
    </row>
    <row r="105" spans="7:13" ht="23.25" customHeight="1">
      <c r="G105" s="153"/>
      <c r="H105" s="155"/>
      <c r="I105" s="155"/>
      <c r="J105" s="155"/>
      <c r="K105" s="155"/>
      <c r="L105" s="155"/>
      <c r="M105" s="155"/>
    </row>
    <row r="106" spans="7:13" ht="23.25" customHeight="1">
      <c r="G106" s="153"/>
      <c r="H106" s="155"/>
      <c r="I106" s="155"/>
      <c r="J106" s="155"/>
      <c r="K106" s="155"/>
      <c r="L106" s="155"/>
      <c r="M106" s="155"/>
    </row>
    <row r="107" spans="7:13" ht="23.25" customHeight="1">
      <c r="G107" s="153"/>
      <c r="H107" s="155"/>
      <c r="I107" s="155"/>
      <c r="J107" s="155"/>
      <c r="K107" s="155"/>
      <c r="L107" s="155"/>
      <c r="M107" s="155"/>
    </row>
    <row r="108" spans="7:13" ht="23.25" customHeight="1">
      <c r="G108" s="153"/>
      <c r="H108" s="155"/>
      <c r="I108" s="155"/>
      <c r="J108" s="155"/>
      <c r="K108" s="155"/>
      <c r="L108" s="155"/>
      <c r="M108" s="155"/>
    </row>
    <row r="109" spans="7:13" ht="23.25" customHeight="1">
      <c r="G109" s="153"/>
      <c r="H109" s="155"/>
      <c r="I109" s="155"/>
      <c r="J109" s="155"/>
      <c r="K109" s="155"/>
      <c r="L109" s="155"/>
      <c r="M109" s="155"/>
    </row>
    <row r="110" spans="7:13" ht="23.25" customHeight="1">
      <c r="G110" s="153"/>
      <c r="H110" s="155"/>
      <c r="I110" s="155"/>
      <c r="J110" s="155"/>
      <c r="K110" s="155"/>
      <c r="L110" s="155"/>
      <c r="M110" s="155"/>
    </row>
    <row r="111" spans="7:13" ht="23.25" customHeight="1">
      <c r="G111" s="153"/>
      <c r="H111" s="155"/>
      <c r="I111" s="155"/>
      <c r="J111" s="155"/>
      <c r="K111" s="155"/>
      <c r="L111" s="155"/>
      <c r="M111" s="155"/>
    </row>
    <row r="112" spans="7:13" ht="23.25" customHeight="1">
      <c r="G112" s="153"/>
      <c r="H112" s="155"/>
      <c r="I112" s="155"/>
      <c r="J112" s="155"/>
      <c r="K112" s="155"/>
      <c r="L112" s="155"/>
      <c r="M112" s="155"/>
    </row>
    <row r="113" spans="7:13" ht="23.25" customHeight="1">
      <c r="G113" s="153"/>
      <c r="H113" s="155"/>
      <c r="I113" s="155"/>
      <c r="J113" s="155"/>
      <c r="K113" s="155"/>
      <c r="L113" s="155"/>
      <c r="M113" s="155"/>
    </row>
    <row r="114" spans="7:13" ht="23.25" customHeight="1">
      <c r="G114" s="153"/>
      <c r="H114" s="155"/>
      <c r="I114" s="155"/>
      <c r="J114" s="155"/>
      <c r="K114" s="155"/>
      <c r="L114" s="155"/>
      <c r="M114" s="155"/>
    </row>
    <row r="115" spans="7:13" ht="23.25" customHeight="1">
      <c r="G115" s="153"/>
      <c r="H115" s="155"/>
      <c r="I115" s="155"/>
      <c r="J115" s="155"/>
      <c r="K115" s="155"/>
      <c r="L115" s="155"/>
      <c r="M115" s="155"/>
    </row>
    <row r="116" spans="7:13" ht="23.25" customHeight="1">
      <c r="G116" s="153"/>
      <c r="H116" s="155"/>
      <c r="I116" s="155"/>
      <c r="J116" s="155"/>
      <c r="K116" s="155"/>
      <c r="L116" s="155"/>
      <c r="M116" s="155"/>
    </row>
    <row r="117" spans="7:13" ht="23.25" customHeight="1">
      <c r="G117" s="153"/>
      <c r="H117" s="155"/>
      <c r="I117" s="155"/>
      <c r="J117" s="155"/>
      <c r="K117" s="155"/>
      <c r="L117" s="155"/>
      <c r="M117" s="155"/>
    </row>
    <row r="118" spans="7:13" ht="23.25" customHeight="1">
      <c r="G118" s="153"/>
      <c r="H118" s="155"/>
      <c r="I118" s="155"/>
      <c r="J118" s="155"/>
      <c r="K118" s="155"/>
      <c r="L118" s="155"/>
      <c r="M118" s="155"/>
    </row>
    <row r="119" spans="7:13" ht="23.25" customHeight="1">
      <c r="G119" s="153"/>
      <c r="H119" s="155"/>
      <c r="I119" s="155"/>
      <c r="J119" s="155"/>
      <c r="K119" s="155"/>
      <c r="L119" s="155"/>
      <c r="M119" s="155"/>
    </row>
    <row r="120" spans="7:13" ht="23.25" customHeight="1">
      <c r="G120" s="153"/>
      <c r="H120" s="155"/>
      <c r="I120" s="155"/>
      <c r="J120" s="155"/>
      <c r="K120" s="155"/>
      <c r="L120" s="155"/>
      <c r="M120" s="155"/>
    </row>
    <row r="121" spans="7:13" ht="23.25" customHeight="1">
      <c r="G121" s="153"/>
      <c r="H121" s="155"/>
      <c r="I121" s="155"/>
      <c r="J121" s="155"/>
      <c r="K121" s="155"/>
      <c r="L121" s="155"/>
      <c r="M121" s="155"/>
    </row>
    <row r="122" spans="7:13" ht="23.25" customHeight="1">
      <c r="G122" s="153"/>
      <c r="H122" s="155"/>
      <c r="I122" s="155"/>
      <c r="J122" s="155"/>
      <c r="K122" s="155"/>
      <c r="L122" s="155"/>
      <c r="M122" s="155"/>
    </row>
    <row r="123" spans="7:13" ht="23.25" customHeight="1">
      <c r="G123" s="153"/>
      <c r="H123" s="155"/>
      <c r="I123" s="155"/>
      <c r="J123" s="155"/>
      <c r="K123" s="155"/>
      <c r="L123" s="155"/>
      <c r="M123" s="155"/>
    </row>
    <row r="124" spans="8:13" ht="23.25" customHeight="1">
      <c r="H124" s="155"/>
      <c r="I124" s="155"/>
      <c r="J124" s="155"/>
      <c r="K124" s="155"/>
      <c r="L124" s="155"/>
      <c r="M124" s="155"/>
    </row>
    <row r="125" spans="8:13" ht="23.25" customHeight="1">
      <c r="H125" s="155"/>
      <c r="I125" s="155"/>
      <c r="J125" s="155"/>
      <c r="K125" s="155"/>
      <c r="L125" s="155"/>
      <c r="M125" s="155"/>
    </row>
    <row r="126" spans="8:13" ht="23.25" customHeight="1">
      <c r="H126" s="155"/>
      <c r="I126" s="155"/>
      <c r="J126" s="155"/>
      <c r="K126" s="155"/>
      <c r="L126" s="155"/>
      <c r="M126" s="155"/>
    </row>
    <row r="127" spans="8:13" ht="23.25" customHeight="1">
      <c r="H127" s="155"/>
      <c r="I127" s="155"/>
      <c r="J127" s="155"/>
      <c r="K127" s="155"/>
      <c r="L127" s="155"/>
      <c r="M127" s="155"/>
    </row>
    <row r="128" spans="8:13" ht="23.25" customHeight="1">
      <c r="H128" s="155"/>
      <c r="I128" s="155"/>
      <c r="J128" s="155"/>
      <c r="K128" s="155"/>
      <c r="L128" s="155"/>
      <c r="M128" s="155"/>
    </row>
    <row r="129" spans="8:13" ht="23.25" customHeight="1">
      <c r="H129" s="155"/>
      <c r="I129" s="155"/>
      <c r="J129" s="155"/>
      <c r="K129" s="155"/>
      <c r="L129" s="155"/>
      <c r="M129" s="155"/>
    </row>
    <row r="130" spans="8:13" ht="23.25" customHeight="1">
      <c r="H130" s="155"/>
      <c r="I130" s="155"/>
      <c r="J130" s="155"/>
      <c r="K130" s="155"/>
      <c r="L130" s="155"/>
      <c r="M130" s="155"/>
    </row>
    <row r="131" spans="8:13" ht="23.25" customHeight="1">
      <c r="H131" s="155"/>
      <c r="I131" s="155"/>
      <c r="J131" s="155"/>
      <c r="K131" s="155"/>
      <c r="L131" s="155"/>
      <c r="M131" s="155"/>
    </row>
  </sheetData>
  <sheetProtection/>
  <mergeCells count="6">
    <mergeCell ref="F1:K1"/>
    <mergeCell ref="F2:K2"/>
    <mergeCell ref="F3:K3"/>
    <mergeCell ref="A1:E1"/>
    <mergeCell ref="A2:E2"/>
    <mergeCell ref="A3:E3"/>
  </mergeCells>
  <printOptions/>
  <pageMargins left="0.25" right="0.4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7"/>
  <sheetViews>
    <sheetView zoomScalePageLayoutView="0" workbookViewId="0" topLeftCell="A4">
      <selection activeCell="A31" sqref="A31:I31"/>
    </sheetView>
  </sheetViews>
  <sheetFormatPr defaultColWidth="9.140625" defaultRowHeight="15"/>
  <cols>
    <col min="1" max="1" width="5.28125" style="0" customWidth="1"/>
    <col min="2" max="2" width="14.8515625" style="0" customWidth="1"/>
    <col min="3" max="3" width="19.7109375" style="0" customWidth="1"/>
    <col min="4" max="4" width="13.7109375" style="0" customWidth="1"/>
    <col min="5" max="5" width="11.57421875" style="0" customWidth="1"/>
    <col min="6" max="6" width="15.7109375" style="0" customWidth="1"/>
    <col min="7" max="7" width="14.140625" style="0" customWidth="1"/>
    <col min="8" max="8" width="15.00390625" style="0" customWidth="1"/>
    <col min="9" max="9" width="12.00390625" style="0" customWidth="1"/>
  </cols>
  <sheetData>
    <row r="1" spans="1:9" ht="23.25">
      <c r="A1" s="425" t="s">
        <v>145</v>
      </c>
      <c r="B1" s="425"/>
      <c r="C1" s="425"/>
      <c r="D1" s="425"/>
      <c r="E1" s="425"/>
      <c r="F1" s="425"/>
      <c r="G1" s="425"/>
      <c r="H1" s="425"/>
      <c r="I1" s="425"/>
    </row>
    <row r="2" spans="1:9" ht="23.25">
      <c r="A2" s="425" t="s">
        <v>146</v>
      </c>
      <c r="B2" s="425"/>
      <c r="C2" s="425"/>
      <c r="D2" s="425"/>
      <c r="E2" s="425"/>
      <c r="F2" s="425"/>
      <c r="G2" s="425"/>
      <c r="H2" s="425"/>
      <c r="I2" s="425"/>
    </row>
    <row r="3" spans="1:9" ht="23.25">
      <c r="A3" s="425" t="s">
        <v>147</v>
      </c>
      <c r="B3" s="425"/>
      <c r="C3" s="425"/>
      <c r="D3" s="425"/>
      <c r="E3" s="425"/>
      <c r="F3" s="425"/>
      <c r="G3" s="425"/>
      <c r="H3" s="425"/>
      <c r="I3" s="425"/>
    </row>
    <row r="4" spans="1:9" ht="18.75">
      <c r="A4" s="268" t="s">
        <v>20</v>
      </c>
      <c r="B4" s="269" t="s">
        <v>148</v>
      </c>
      <c r="C4" s="268" t="s">
        <v>6</v>
      </c>
      <c r="D4" s="270" t="s">
        <v>149</v>
      </c>
      <c r="E4" s="271" t="s">
        <v>150</v>
      </c>
      <c r="F4" s="272" t="s">
        <v>151</v>
      </c>
      <c r="G4" s="270" t="s">
        <v>152</v>
      </c>
      <c r="H4" s="273" t="s">
        <v>153</v>
      </c>
      <c r="I4" s="270" t="s">
        <v>154</v>
      </c>
    </row>
    <row r="5" spans="1:9" ht="21" customHeight="1">
      <c r="A5" s="274">
        <v>1</v>
      </c>
      <c r="B5" s="275" t="s">
        <v>155</v>
      </c>
      <c r="C5" s="276" t="s">
        <v>156</v>
      </c>
      <c r="D5" s="277">
        <v>3</v>
      </c>
      <c r="E5" s="278" t="s">
        <v>157</v>
      </c>
      <c r="F5" s="279">
        <v>143280195</v>
      </c>
      <c r="G5" s="280">
        <v>0</v>
      </c>
      <c r="H5" s="280">
        <v>10029613</v>
      </c>
      <c r="I5" s="281"/>
    </row>
    <row r="6" spans="1:9" ht="21" customHeight="1">
      <c r="A6" s="274">
        <v>2</v>
      </c>
      <c r="B6" s="275" t="s">
        <v>158</v>
      </c>
      <c r="C6" s="282" t="s">
        <v>159</v>
      </c>
      <c r="D6" s="283">
        <v>1817000</v>
      </c>
      <c r="E6" s="278" t="s">
        <v>40</v>
      </c>
      <c r="F6" s="284">
        <v>28432842</v>
      </c>
      <c r="G6" s="280">
        <v>0</v>
      </c>
      <c r="H6" s="285">
        <v>0</v>
      </c>
      <c r="I6" s="281"/>
    </row>
    <row r="7" spans="1:9" ht="21" customHeight="1">
      <c r="A7" s="274">
        <v>3</v>
      </c>
      <c r="B7" s="286" t="s">
        <v>160</v>
      </c>
      <c r="C7" s="287" t="s">
        <v>161</v>
      </c>
      <c r="D7" s="288">
        <v>1351200</v>
      </c>
      <c r="E7" s="289" t="s">
        <v>40</v>
      </c>
      <c r="F7" s="290">
        <v>21143898</v>
      </c>
      <c r="G7" s="280">
        <v>0</v>
      </c>
      <c r="H7" s="285">
        <v>0</v>
      </c>
      <c r="I7" s="281"/>
    </row>
    <row r="8" spans="1:9" ht="21" customHeight="1">
      <c r="A8" s="274">
        <v>4</v>
      </c>
      <c r="B8" s="275" t="s">
        <v>162</v>
      </c>
      <c r="C8" s="291" t="s">
        <v>163</v>
      </c>
      <c r="D8" s="292">
        <v>105645</v>
      </c>
      <c r="E8" s="293" t="s">
        <v>40</v>
      </c>
      <c r="F8" s="294">
        <f>11214386+1084944</f>
        <v>12299330</v>
      </c>
      <c r="G8" s="280">
        <v>0</v>
      </c>
      <c r="H8" s="285">
        <f>799418+77736</f>
        <v>877154</v>
      </c>
      <c r="I8" s="281"/>
    </row>
    <row r="9" spans="1:9" ht="21" customHeight="1">
      <c r="A9" s="295">
        <v>5</v>
      </c>
      <c r="B9" s="275" t="s">
        <v>164</v>
      </c>
      <c r="C9" s="296" t="s">
        <v>165</v>
      </c>
      <c r="D9" s="297">
        <v>44405</v>
      </c>
      <c r="E9" s="298" t="s">
        <v>40</v>
      </c>
      <c r="F9" s="299">
        <v>11513937</v>
      </c>
      <c r="G9" s="280">
        <v>0</v>
      </c>
      <c r="H9" s="285">
        <v>805977</v>
      </c>
      <c r="I9" s="281"/>
    </row>
    <row r="10" spans="1:9" ht="21" customHeight="1">
      <c r="A10" s="274">
        <v>6</v>
      </c>
      <c r="B10" s="286" t="s">
        <v>162</v>
      </c>
      <c r="C10" s="300" t="s">
        <v>163</v>
      </c>
      <c r="D10" s="301">
        <v>4348</v>
      </c>
      <c r="E10" s="298" t="s">
        <v>40</v>
      </c>
      <c r="F10" s="302">
        <v>8541440</v>
      </c>
      <c r="G10" s="280">
        <v>0</v>
      </c>
      <c r="H10" s="285">
        <v>0</v>
      </c>
      <c r="I10" s="281"/>
    </row>
    <row r="11" spans="1:9" ht="21" customHeight="1">
      <c r="A11" s="295">
        <v>7</v>
      </c>
      <c r="B11" s="275" t="s">
        <v>166</v>
      </c>
      <c r="C11" s="303" t="s">
        <v>167</v>
      </c>
      <c r="D11" s="304">
        <v>60000</v>
      </c>
      <c r="E11" s="305" t="s">
        <v>40</v>
      </c>
      <c r="F11" s="306">
        <v>7357893</v>
      </c>
      <c r="G11" s="280">
        <v>367895</v>
      </c>
      <c r="H11" s="285">
        <v>0</v>
      </c>
      <c r="I11" s="281"/>
    </row>
    <row r="12" spans="1:9" ht="21" customHeight="1">
      <c r="A12" s="274">
        <v>8</v>
      </c>
      <c r="B12" s="275" t="s">
        <v>168</v>
      </c>
      <c r="C12" s="307" t="s">
        <v>169</v>
      </c>
      <c r="D12" s="308">
        <v>112008</v>
      </c>
      <c r="E12" s="309" t="s">
        <v>40</v>
      </c>
      <c r="F12" s="310">
        <v>7094372</v>
      </c>
      <c r="G12" s="280">
        <v>0</v>
      </c>
      <c r="H12" s="285">
        <v>0</v>
      </c>
      <c r="I12" s="281"/>
    </row>
    <row r="13" spans="1:9" ht="21" customHeight="1">
      <c r="A13" s="295">
        <v>9</v>
      </c>
      <c r="B13" s="275" t="s">
        <v>170</v>
      </c>
      <c r="C13" s="311" t="s">
        <v>171</v>
      </c>
      <c r="D13" s="312">
        <v>4091</v>
      </c>
      <c r="E13" s="313" t="s">
        <v>39</v>
      </c>
      <c r="F13" s="314">
        <v>5820467</v>
      </c>
      <c r="G13" s="280">
        <v>0</v>
      </c>
      <c r="H13" s="285">
        <v>0</v>
      </c>
      <c r="I13" s="281" t="s">
        <v>172</v>
      </c>
    </row>
    <row r="14" spans="1:9" ht="21" customHeight="1">
      <c r="A14" s="274">
        <v>10</v>
      </c>
      <c r="B14" s="315" t="s">
        <v>173</v>
      </c>
      <c r="C14" s="316" t="s">
        <v>174</v>
      </c>
      <c r="D14" s="317">
        <v>264</v>
      </c>
      <c r="E14" s="318" t="s">
        <v>40</v>
      </c>
      <c r="F14" s="319">
        <v>3580933</v>
      </c>
      <c r="G14" s="280">
        <v>0</v>
      </c>
      <c r="H14" s="285">
        <v>0</v>
      </c>
      <c r="I14" s="281"/>
    </row>
    <row r="15" spans="1:9" ht="21" customHeight="1">
      <c r="A15" s="295">
        <v>11</v>
      </c>
      <c r="B15" s="320" t="s">
        <v>175</v>
      </c>
      <c r="C15" s="321" t="s">
        <v>176</v>
      </c>
      <c r="D15" s="322">
        <v>174750</v>
      </c>
      <c r="E15" s="318" t="s">
        <v>40</v>
      </c>
      <c r="F15" s="323">
        <v>2575786</v>
      </c>
      <c r="G15" s="280">
        <v>0</v>
      </c>
      <c r="H15" s="285">
        <v>0</v>
      </c>
      <c r="I15" s="281"/>
    </row>
    <row r="16" spans="1:9" ht="21" customHeight="1">
      <c r="A16" s="274">
        <v>12</v>
      </c>
      <c r="B16" s="320" t="s">
        <v>177</v>
      </c>
      <c r="C16" s="324" t="s">
        <v>178</v>
      </c>
      <c r="D16" s="325">
        <v>2064</v>
      </c>
      <c r="E16" s="326" t="s">
        <v>179</v>
      </c>
      <c r="F16" s="327">
        <v>1873870</v>
      </c>
      <c r="G16" s="280">
        <v>0</v>
      </c>
      <c r="H16" s="285">
        <v>131171</v>
      </c>
      <c r="I16" s="281"/>
    </row>
    <row r="17" spans="1:9" ht="21" customHeight="1">
      <c r="A17" s="295">
        <v>13</v>
      </c>
      <c r="B17" s="275" t="s">
        <v>180</v>
      </c>
      <c r="C17" s="328" t="s">
        <v>181</v>
      </c>
      <c r="D17" s="329">
        <v>289603</v>
      </c>
      <c r="E17" s="330" t="s">
        <v>40</v>
      </c>
      <c r="F17" s="331">
        <v>1827860</v>
      </c>
      <c r="G17" s="280">
        <v>0</v>
      </c>
      <c r="H17" s="285">
        <v>0</v>
      </c>
      <c r="I17" s="281"/>
    </row>
    <row r="18" spans="1:9" ht="21" customHeight="1">
      <c r="A18" s="274">
        <v>14</v>
      </c>
      <c r="B18" s="286" t="s">
        <v>182</v>
      </c>
      <c r="C18" s="332" t="s">
        <v>176</v>
      </c>
      <c r="D18" s="333">
        <v>245300</v>
      </c>
      <c r="E18" s="334" t="s">
        <v>40</v>
      </c>
      <c r="F18" s="335">
        <v>1795097</v>
      </c>
      <c r="G18" s="280">
        <v>0</v>
      </c>
      <c r="H18" s="285">
        <v>125658</v>
      </c>
      <c r="I18" s="281"/>
    </row>
    <row r="19" spans="1:9" ht="21" customHeight="1">
      <c r="A19" s="295">
        <v>15</v>
      </c>
      <c r="B19" s="275" t="s">
        <v>183</v>
      </c>
      <c r="C19" s="336" t="s">
        <v>11</v>
      </c>
      <c r="D19" s="337">
        <v>870</v>
      </c>
      <c r="E19" s="334" t="s">
        <v>40</v>
      </c>
      <c r="F19" s="338">
        <v>1609534</v>
      </c>
      <c r="G19" s="280">
        <v>0</v>
      </c>
      <c r="H19" s="285">
        <v>112668</v>
      </c>
      <c r="I19" s="281"/>
    </row>
    <row r="20" spans="1:9" ht="21" customHeight="1">
      <c r="A20" s="274">
        <v>16</v>
      </c>
      <c r="B20" s="286" t="s">
        <v>184</v>
      </c>
      <c r="C20" s="339" t="s">
        <v>185</v>
      </c>
      <c r="D20" s="340">
        <v>6030</v>
      </c>
      <c r="E20" s="341" t="s">
        <v>40</v>
      </c>
      <c r="F20" s="342">
        <v>1124952</v>
      </c>
      <c r="G20" s="280">
        <v>0</v>
      </c>
      <c r="H20" s="285">
        <v>0</v>
      </c>
      <c r="I20" s="281" t="s">
        <v>172</v>
      </c>
    </row>
    <row r="21" spans="1:9" ht="21" customHeight="1">
      <c r="A21" s="295">
        <v>17</v>
      </c>
      <c r="B21" s="275" t="s">
        <v>186</v>
      </c>
      <c r="C21" s="343" t="s">
        <v>187</v>
      </c>
      <c r="D21" s="344">
        <v>574</v>
      </c>
      <c r="E21" s="341" t="s">
        <v>40</v>
      </c>
      <c r="F21" s="345">
        <v>1055000</v>
      </c>
      <c r="G21" s="280">
        <v>0</v>
      </c>
      <c r="H21" s="285">
        <v>73850</v>
      </c>
      <c r="I21" s="281" t="s">
        <v>172</v>
      </c>
    </row>
    <row r="22" spans="1:9" ht="21" customHeight="1">
      <c r="A22" s="274">
        <v>18</v>
      </c>
      <c r="B22" s="275" t="s">
        <v>188</v>
      </c>
      <c r="C22" s="346" t="s">
        <v>189</v>
      </c>
      <c r="D22" s="347">
        <v>510000</v>
      </c>
      <c r="E22" s="341" t="s">
        <v>40</v>
      </c>
      <c r="F22" s="348">
        <v>1008308</v>
      </c>
      <c r="G22" s="280">
        <v>0</v>
      </c>
      <c r="H22" s="285">
        <v>0</v>
      </c>
      <c r="I22" s="281"/>
    </row>
    <row r="23" spans="1:9" ht="21" customHeight="1">
      <c r="A23" s="274">
        <v>19</v>
      </c>
      <c r="B23" s="349" t="s">
        <v>190</v>
      </c>
      <c r="C23" s="350" t="s">
        <v>191</v>
      </c>
      <c r="D23" s="347">
        <v>80600</v>
      </c>
      <c r="E23" s="341" t="s">
        <v>40</v>
      </c>
      <c r="F23" s="348">
        <v>741797</v>
      </c>
      <c r="G23" s="280">
        <v>0</v>
      </c>
      <c r="H23" s="285">
        <v>0</v>
      </c>
      <c r="I23" s="281" t="s">
        <v>192</v>
      </c>
    </row>
    <row r="24" spans="1:9" ht="21">
      <c r="A24" s="426" t="s">
        <v>2</v>
      </c>
      <c r="B24" s="427"/>
      <c r="C24" s="428"/>
      <c r="D24" s="351">
        <f>SUM(D5:D23)</f>
        <v>4808755</v>
      </c>
      <c r="E24" s="352"/>
      <c r="F24" s="353">
        <f>SUM(F5:F23)</f>
        <v>262677511</v>
      </c>
      <c r="G24" s="353">
        <f>SUM(G5:G23)</f>
        <v>367895</v>
      </c>
      <c r="H24" s="353">
        <f>SUM(H5:H23)</f>
        <v>12156091</v>
      </c>
      <c r="I24" s="354"/>
    </row>
    <row r="25" spans="1:9" ht="21">
      <c r="A25" s="355">
        <v>20</v>
      </c>
      <c r="B25" s="356" t="s">
        <v>193</v>
      </c>
      <c r="C25" s="357" t="s">
        <v>194</v>
      </c>
      <c r="D25" s="358">
        <f>D26-D24</f>
        <v>539050</v>
      </c>
      <c r="E25" s="358"/>
      <c r="F25" s="358">
        <f>F26-F24</f>
        <v>15950648</v>
      </c>
      <c r="G25" s="358">
        <f>G26-G24</f>
        <v>51720</v>
      </c>
      <c r="H25" s="358">
        <f>H26-H24</f>
        <v>201976</v>
      </c>
      <c r="I25" s="358"/>
    </row>
    <row r="26" spans="1:9" ht="21">
      <c r="A26" s="424" t="s">
        <v>10</v>
      </c>
      <c r="B26" s="424"/>
      <c r="C26" s="424"/>
      <c r="D26" s="351">
        <v>5347805</v>
      </c>
      <c r="E26" s="351"/>
      <c r="F26" s="351">
        <v>278628159</v>
      </c>
      <c r="G26" s="351">
        <v>419615</v>
      </c>
      <c r="H26" s="351">
        <v>12358067</v>
      </c>
      <c r="I26" s="359"/>
    </row>
    <row r="27" spans="1:9" ht="21">
      <c r="A27" s="222" t="s">
        <v>195</v>
      </c>
      <c r="B27" s="360" t="s">
        <v>196</v>
      </c>
      <c r="C27" s="361"/>
      <c r="D27" s="362"/>
      <c r="E27" s="362"/>
      <c r="F27" s="362"/>
      <c r="G27" s="362"/>
      <c r="H27" s="362"/>
      <c r="I27" s="361"/>
    </row>
    <row r="28" spans="1:9" ht="21">
      <c r="A28" s="222"/>
      <c r="B28" s="360" t="s">
        <v>197</v>
      </c>
      <c r="C28" s="361"/>
      <c r="D28" s="363"/>
      <c r="E28" s="363"/>
      <c r="F28" s="363"/>
      <c r="G28" s="363"/>
      <c r="H28" s="363"/>
      <c r="I28" s="361"/>
    </row>
    <row r="29" spans="1:9" ht="21">
      <c r="A29" s="222" t="s">
        <v>198</v>
      </c>
      <c r="B29" s="360" t="s">
        <v>199</v>
      </c>
      <c r="C29" s="361"/>
      <c r="D29" s="362"/>
      <c r="E29" s="362"/>
      <c r="F29" s="362"/>
      <c r="G29" s="362"/>
      <c r="H29" s="364"/>
      <c r="I29" s="361"/>
    </row>
    <row r="30" spans="1:9" ht="21">
      <c r="A30" s="423" t="s">
        <v>145</v>
      </c>
      <c r="B30" s="423"/>
      <c r="C30" s="423"/>
      <c r="D30" s="423"/>
      <c r="E30" s="423"/>
      <c r="F30" s="423"/>
      <c r="G30" s="423"/>
      <c r="H30" s="423"/>
      <c r="I30" s="423"/>
    </row>
    <row r="31" spans="1:9" ht="21">
      <c r="A31" s="423" t="s">
        <v>200</v>
      </c>
      <c r="B31" s="423"/>
      <c r="C31" s="423"/>
      <c r="D31" s="423"/>
      <c r="E31" s="423"/>
      <c r="F31" s="423"/>
      <c r="G31" s="423"/>
      <c r="H31" s="423"/>
      <c r="I31" s="423"/>
    </row>
    <row r="32" spans="1:9" ht="21">
      <c r="A32" s="423" t="s">
        <v>147</v>
      </c>
      <c r="B32" s="423"/>
      <c r="C32" s="423"/>
      <c r="D32" s="423"/>
      <c r="E32" s="423"/>
      <c r="F32" s="423"/>
      <c r="G32" s="423"/>
      <c r="H32" s="423"/>
      <c r="I32" s="423"/>
    </row>
    <row r="33" spans="1:9" ht="42">
      <c r="A33" s="365" t="s">
        <v>20</v>
      </c>
      <c r="B33" s="366" t="s">
        <v>148</v>
      </c>
      <c r="C33" s="365" t="s">
        <v>6</v>
      </c>
      <c r="D33" s="367" t="s">
        <v>149</v>
      </c>
      <c r="E33" s="368" t="s">
        <v>150</v>
      </c>
      <c r="F33" s="367" t="s">
        <v>151</v>
      </c>
      <c r="G33" s="367" t="s">
        <v>152</v>
      </c>
      <c r="H33" s="367" t="s">
        <v>153</v>
      </c>
      <c r="I33" s="367" t="s">
        <v>154</v>
      </c>
    </row>
    <row r="34" spans="1:9" ht="21">
      <c r="A34" s="369">
        <v>0</v>
      </c>
      <c r="B34" s="369">
        <v>0</v>
      </c>
      <c r="C34" s="369">
        <v>0</v>
      </c>
      <c r="D34" s="369">
        <v>0</v>
      </c>
      <c r="E34" s="370" t="s">
        <v>40</v>
      </c>
      <c r="F34" s="369">
        <v>0</v>
      </c>
      <c r="G34" s="369">
        <v>0</v>
      </c>
      <c r="H34" s="369">
        <v>0</v>
      </c>
      <c r="I34" s="354"/>
    </row>
    <row r="35" spans="1:9" ht="21">
      <c r="A35" s="424" t="s">
        <v>10</v>
      </c>
      <c r="B35" s="424"/>
      <c r="C35" s="424"/>
      <c r="D35" s="369">
        <v>0</v>
      </c>
      <c r="E35" s="359" t="s">
        <v>40</v>
      </c>
      <c r="F35" s="369">
        <v>0</v>
      </c>
      <c r="G35" s="371">
        <v>0</v>
      </c>
      <c r="H35" s="371">
        <v>0</v>
      </c>
      <c r="I35" s="359"/>
    </row>
    <row r="36" spans="1:9" ht="21">
      <c r="A36" s="222" t="s">
        <v>201</v>
      </c>
      <c r="B36" s="360"/>
      <c r="C36" s="361"/>
      <c r="D36" s="362"/>
      <c r="E36" s="362"/>
      <c r="F36" s="362"/>
      <c r="G36" s="362"/>
      <c r="H36" s="362"/>
      <c r="I36" s="361"/>
    </row>
    <row r="37" spans="1:9" ht="14.25">
      <c r="A37" s="100"/>
      <c r="B37" s="100"/>
      <c r="C37" s="100"/>
      <c r="D37" s="100"/>
      <c r="E37" s="100"/>
      <c r="F37" s="100"/>
      <c r="G37" s="100"/>
      <c r="H37" s="100"/>
      <c r="I37" s="100"/>
    </row>
  </sheetData>
  <sheetProtection/>
  <mergeCells count="9">
    <mergeCell ref="A31:I31"/>
    <mergeCell ref="A32:I32"/>
    <mergeCell ref="A35:C35"/>
    <mergeCell ref="A1:I1"/>
    <mergeCell ref="A2:I2"/>
    <mergeCell ref="A3:I3"/>
    <mergeCell ref="A24:C24"/>
    <mergeCell ref="A26:C26"/>
    <mergeCell ref="A30:I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13">
      <selection activeCell="G14" sqref="G14"/>
    </sheetView>
  </sheetViews>
  <sheetFormatPr defaultColWidth="9.140625" defaultRowHeight="15"/>
  <cols>
    <col min="2" max="2" width="34.140625" style="0" customWidth="1"/>
    <col min="3" max="3" width="30.7109375" style="0" customWidth="1"/>
    <col min="4" max="4" width="31.140625" style="0" customWidth="1"/>
  </cols>
  <sheetData>
    <row r="1" spans="1:4" ht="23.25">
      <c r="A1" s="429" t="s">
        <v>202</v>
      </c>
      <c r="B1" s="429"/>
      <c r="C1" s="429"/>
      <c r="D1" s="429"/>
    </row>
    <row r="2" spans="1:4" ht="23.25">
      <c r="A2" s="429" t="s">
        <v>203</v>
      </c>
      <c r="B2" s="429"/>
      <c r="C2" s="429"/>
      <c r="D2" s="429"/>
    </row>
    <row r="3" spans="1:4" ht="23.25">
      <c r="A3" s="429" t="s">
        <v>9</v>
      </c>
      <c r="B3" s="429"/>
      <c r="C3" s="429"/>
      <c r="D3" s="429"/>
    </row>
    <row r="4" spans="1:4" ht="23.25">
      <c r="A4" s="372" t="s">
        <v>20</v>
      </c>
      <c r="B4" s="372" t="s">
        <v>6</v>
      </c>
      <c r="C4" s="372" t="s">
        <v>204</v>
      </c>
      <c r="D4" s="372" t="s">
        <v>205</v>
      </c>
    </row>
    <row r="5" spans="1:4" ht="23.25">
      <c r="A5" s="373">
        <v>1</v>
      </c>
      <c r="B5" s="374" t="s">
        <v>206</v>
      </c>
      <c r="C5" s="375">
        <v>277387.07</v>
      </c>
      <c r="D5" s="376">
        <v>1473.115595</v>
      </c>
    </row>
    <row r="6" spans="1:4" ht="23.25">
      <c r="A6" s="373">
        <v>2</v>
      </c>
      <c r="B6" s="374" t="s">
        <v>156</v>
      </c>
      <c r="C6" s="375">
        <v>0.024</v>
      </c>
      <c r="D6" s="376">
        <v>960.257608</v>
      </c>
    </row>
    <row r="7" spans="1:4" ht="23.25">
      <c r="A7" s="373">
        <v>3</v>
      </c>
      <c r="B7" s="374" t="s">
        <v>161</v>
      </c>
      <c r="C7" s="375">
        <v>27451.27</v>
      </c>
      <c r="D7" s="376">
        <v>416.609719</v>
      </c>
    </row>
    <row r="8" spans="1:4" ht="23.25">
      <c r="A8" s="373">
        <v>4</v>
      </c>
      <c r="B8" s="377" t="s">
        <v>207</v>
      </c>
      <c r="C8" s="375">
        <v>2430.31</v>
      </c>
      <c r="D8" s="376">
        <v>307.851225</v>
      </c>
    </row>
    <row r="9" spans="1:4" ht="23.25">
      <c r="A9" s="373">
        <v>5</v>
      </c>
      <c r="B9" s="374" t="s">
        <v>11</v>
      </c>
      <c r="C9" s="375">
        <v>248.04</v>
      </c>
      <c r="D9" s="376">
        <v>175.592673</v>
      </c>
    </row>
    <row r="10" spans="1:4" ht="23.25">
      <c r="A10" s="373">
        <v>6</v>
      </c>
      <c r="B10" s="374" t="s">
        <v>208</v>
      </c>
      <c r="C10" s="375">
        <v>119853.97</v>
      </c>
      <c r="D10" s="376">
        <v>173.892424</v>
      </c>
    </row>
    <row r="11" spans="1:4" ht="23.25">
      <c r="A11" s="373">
        <v>7</v>
      </c>
      <c r="B11" s="377" t="s">
        <v>209</v>
      </c>
      <c r="C11" s="375">
        <v>437.715</v>
      </c>
      <c r="D11" s="376">
        <v>110.544149</v>
      </c>
    </row>
    <row r="12" spans="1:4" ht="23.25">
      <c r="A12" s="378">
        <v>8</v>
      </c>
      <c r="B12" s="379" t="s">
        <v>159</v>
      </c>
      <c r="C12" s="375">
        <v>5173.5</v>
      </c>
      <c r="D12" s="376">
        <v>80.217107</v>
      </c>
    </row>
    <row r="13" spans="1:4" ht="23.25">
      <c r="A13" s="373">
        <v>9</v>
      </c>
      <c r="B13" s="380" t="s">
        <v>210</v>
      </c>
      <c r="C13" s="375">
        <v>2449.9</v>
      </c>
      <c r="D13" s="376">
        <v>75.082715</v>
      </c>
    </row>
    <row r="14" spans="1:4" ht="23.25">
      <c r="A14" s="373">
        <v>10</v>
      </c>
      <c r="B14" s="381" t="s">
        <v>211</v>
      </c>
      <c r="C14" s="375">
        <v>1122.865</v>
      </c>
      <c r="D14" s="376">
        <v>44.072036</v>
      </c>
    </row>
    <row r="15" spans="1:4" ht="23.25">
      <c r="A15" s="430" t="s">
        <v>2</v>
      </c>
      <c r="B15" s="431"/>
      <c r="C15" s="382">
        <v>436554.66400000005</v>
      </c>
      <c r="D15" s="383">
        <v>3817.235251</v>
      </c>
    </row>
    <row r="16" spans="1:4" ht="24" thickBot="1">
      <c r="A16" s="384">
        <v>11</v>
      </c>
      <c r="B16" s="385" t="s">
        <v>194</v>
      </c>
      <c r="C16" s="386">
        <v>27432.389999999956</v>
      </c>
      <c r="D16" s="386">
        <v>410.28674799999953</v>
      </c>
    </row>
    <row r="17" spans="1:4" ht="24" thickBot="1">
      <c r="A17" s="432" t="s">
        <v>10</v>
      </c>
      <c r="B17" s="433"/>
      <c r="C17" s="387">
        <v>463987.054</v>
      </c>
      <c r="D17" s="387">
        <v>4227.521999</v>
      </c>
    </row>
    <row r="18" ht="15" thickTop="1"/>
  </sheetData>
  <sheetProtection/>
  <mergeCells count="5">
    <mergeCell ref="A1:D1"/>
    <mergeCell ref="A2:D2"/>
    <mergeCell ref="A3:D3"/>
    <mergeCell ref="A15:B15"/>
    <mergeCell ref="A17:B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zoomScalePageLayoutView="0" workbookViewId="0" topLeftCell="A13">
      <selection activeCell="H7" sqref="H7"/>
    </sheetView>
  </sheetViews>
  <sheetFormatPr defaultColWidth="9.140625" defaultRowHeight="15"/>
  <cols>
    <col min="1" max="1" width="0.2890625" style="0" customWidth="1"/>
    <col min="2" max="2" width="4.28125" style="0" customWidth="1"/>
    <col min="3" max="3" width="26.28125" style="0" customWidth="1"/>
    <col min="4" max="4" width="17.421875" style="0" customWidth="1"/>
    <col min="5" max="5" width="13.8515625" style="0" customWidth="1"/>
    <col min="6" max="6" width="15.421875" style="0" customWidth="1"/>
    <col min="7" max="7" width="5.421875" style="0" customWidth="1"/>
    <col min="8" max="8" width="52.28125" style="0" customWidth="1"/>
    <col min="9" max="9" width="17.28125" style="0" customWidth="1"/>
    <col min="10" max="10" width="13.00390625" style="0" customWidth="1"/>
    <col min="11" max="11" width="16.7109375" style="0" customWidth="1"/>
    <col min="12" max="12" width="15.57421875" style="0" customWidth="1"/>
  </cols>
  <sheetData>
    <row r="1" spans="1:12" ht="23.25">
      <c r="A1" s="105"/>
      <c r="C1" s="434" t="s">
        <v>9</v>
      </c>
      <c r="D1" s="434"/>
      <c r="E1" s="434"/>
      <c r="F1" s="434"/>
      <c r="G1" s="434"/>
      <c r="H1" s="434"/>
      <c r="I1" s="434"/>
      <c r="J1" s="434"/>
      <c r="K1" s="434"/>
      <c r="L1" s="105"/>
    </row>
    <row r="2" spans="1:12" ht="23.25">
      <c r="A2" s="105"/>
      <c r="B2" s="105"/>
      <c r="C2" s="434" t="s">
        <v>19</v>
      </c>
      <c r="D2" s="434"/>
      <c r="E2" s="434"/>
      <c r="F2" s="434"/>
      <c r="G2" s="434"/>
      <c r="H2" s="434"/>
      <c r="I2" s="434"/>
      <c r="J2" s="434"/>
      <c r="K2" s="434"/>
      <c r="L2" s="105"/>
    </row>
    <row r="3" spans="1:12" ht="23.25">
      <c r="A3" s="105"/>
      <c r="B3" s="105"/>
      <c r="C3" s="434" t="s">
        <v>212</v>
      </c>
      <c r="D3" s="434"/>
      <c r="E3" s="434"/>
      <c r="F3" s="434"/>
      <c r="G3" s="434"/>
      <c r="H3" s="434"/>
      <c r="I3" s="434"/>
      <c r="J3" s="434"/>
      <c r="K3" s="434"/>
      <c r="L3" s="105"/>
    </row>
    <row r="4" spans="2:13" ht="24" customHeight="1" thickBot="1">
      <c r="B4" s="89"/>
      <c r="C4" s="89" t="s">
        <v>36</v>
      </c>
      <c r="D4" s="89"/>
      <c r="E4" s="89"/>
      <c r="F4" s="89"/>
      <c r="G4" s="89"/>
      <c r="H4" s="89" t="s">
        <v>37</v>
      </c>
      <c r="I4" s="89"/>
      <c r="J4" s="89"/>
      <c r="K4" s="89"/>
      <c r="L4" s="89"/>
      <c r="M4" s="89"/>
    </row>
    <row r="5" spans="2:11" ht="25.5" customHeight="1" thickBot="1">
      <c r="B5" s="11" t="s">
        <v>20</v>
      </c>
      <c r="C5" s="438" t="s">
        <v>21</v>
      </c>
      <c r="D5" s="439"/>
      <c r="E5" s="439"/>
      <c r="F5" s="439"/>
      <c r="G5" s="21" t="s">
        <v>20</v>
      </c>
      <c r="H5" s="440" t="s">
        <v>22</v>
      </c>
      <c r="I5" s="440"/>
      <c r="J5" s="440"/>
      <c r="K5" s="441"/>
    </row>
    <row r="6" spans="2:11" ht="25.5" customHeight="1" thickBot="1">
      <c r="B6" s="50" t="s">
        <v>23</v>
      </c>
      <c r="C6" s="90" t="s">
        <v>6</v>
      </c>
      <c r="D6" s="90" t="s">
        <v>5</v>
      </c>
      <c r="E6" s="52" t="s">
        <v>4</v>
      </c>
      <c r="F6" s="52" t="s">
        <v>53</v>
      </c>
      <c r="G6" s="50" t="s">
        <v>23</v>
      </c>
      <c r="H6" s="407" t="s">
        <v>6</v>
      </c>
      <c r="I6" s="119" t="s">
        <v>5</v>
      </c>
      <c r="J6" s="103" t="s">
        <v>4</v>
      </c>
      <c r="K6" s="103" t="s">
        <v>54</v>
      </c>
    </row>
    <row r="7" spans="2:11" ht="27.75" customHeight="1">
      <c r="B7" s="13">
        <v>1</v>
      </c>
      <c r="C7" s="96" t="s">
        <v>30</v>
      </c>
      <c r="D7" s="111">
        <v>85043199</v>
      </c>
      <c r="E7" s="54">
        <v>8.564099999999998</v>
      </c>
      <c r="F7" s="92">
        <v>268699163.237465</v>
      </c>
      <c r="G7" s="102">
        <v>1</v>
      </c>
      <c r="H7" s="172" t="s">
        <v>26</v>
      </c>
      <c r="I7" s="177">
        <v>24031920</v>
      </c>
      <c r="J7" s="414">
        <v>157.5617</v>
      </c>
      <c r="K7" s="414">
        <v>62226269.1</v>
      </c>
    </row>
    <row r="8" spans="2:13" ht="21.75" customHeight="1">
      <c r="B8" s="13">
        <v>2</v>
      </c>
      <c r="C8" s="96" t="s">
        <v>60</v>
      </c>
      <c r="D8" s="109" t="s">
        <v>215</v>
      </c>
      <c r="E8" s="53">
        <v>8.2258</v>
      </c>
      <c r="F8" s="53">
        <v>45563023.092824996</v>
      </c>
      <c r="G8" s="102">
        <v>2</v>
      </c>
      <c r="H8" s="173" t="s">
        <v>55</v>
      </c>
      <c r="I8" s="178">
        <v>85030090</v>
      </c>
      <c r="J8" s="70">
        <v>628.845</v>
      </c>
      <c r="K8" s="70">
        <v>57232701.8775</v>
      </c>
      <c r="L8" s="18"/>
      <c r="M8" s="20"/>
    </row>
    <row r="9" spans="2:14" ht="25.5" customHeight="1">
      <c r="B9" s="13">
        <v>5</v>
      </c>
      <c r="C9" s="97" t="s">
        <v>27</v>
      </c>
      <c r="D9" s="109" t="s">
        <v>119</v>
      </c>
      <c r="E9" s="55">
        <v>913.7066399999999</v>
      </c>
      <c r="F9" s="55">
        <v>42397370.49663001</v>
      </c>
      <c r="G9" s="102">
        <v>3</v>
      </c>
      <c r="H9" s="174" t="s">
        <v>56</v>
      </c>
      <c r="I9" s="179">
        <v>4022190</v>
      </c>
      <c r="J9" s="70">
        <v>3.237</v>
      </c>
      <c r="K9" s="73">
        <v>29659024.93158</v>
      </c>
      <c r="L9" s="18"/>
      <c r="M9" s="18"/>
      <c r="N9" s="20"/>
    </row>
    <row r="10" spans="2:13" ht="24.75" customHeight="1">
      <c r="B10" s="101">
        <v>3</v>
      </c>
      <c r="C10" s="169" t="s">
        <v>51</v>
      </c>
      <c r="D10" s="110">
        <v>12119099</v>
      </c>
      <c r="E10" s="53">
        <v>21.7345</v>
      </c>
      <c r="F10" s="53">
        <v>18957844.74825</v>
      </c>
      <c r="G10" s="102">
        <v>4</v>
      </c>
      <c r="H10" s="175" t="s">
        <v>34</v>
      </c>
      <c r="I10" s="178">
        <v>69072194</v>
      </c>
      <c r="J10" s="72">
        <v>269.283</v>
      </c>
      <c r="K10" s="72">
        <v>20702075.28444</v>
      </c>
      <c r="L10" s="18"/>
      <c r="M10" s="20"/>
    </row>
    <row r="11" spans="2:13" ht="25.5" customHeight="1">
      <c r="B11" s="101">
        <v>4</v>
      </c>
      <c r="C11" s="97" t="s">
        <v>29</v>
      </c>
      <c r="D11" s="112">
        <v>10063030</v>
      </c>
      <c r="E11" s="56">
        <v>21.336</v>
      </c>
      <c r="F11" s="56">
        <v>17372831.825655002</v>
      </c>
      <c r="G11" s="102">
        <v>5</v>
      </c>
      <c r="H11" s="174" t="s">
        <v>58</v>
      </c>
      <c r="I11" s="171">
        <v>16041510</v>
      </c>
      <c r="J11" s="71">
        <v>19.3</v>
      </c>
      <c r="K11" s="71">
        <v>16687289.718</v>
      </c>
      <c r="L11" s="18"/>
      <c r="M11" s="20"/>
    </row>
    <row r="12" spans="2:13" ht="27.75" customHeight="1">
      <c r="B12" s="101">
        <v>6</v>
      </c>
      <c r="C12" s="97" t="s">
        <v>61</v>
      </c>
      <c r="D12" s="113">
        <v>61041990</v>
      </c>
      <c r="E12" s="57">
        <v>5.736</v>
      </c>
      <c r="F12" s="57">
        <v>1314451.8324000002</v>
      </c>
      <c r="G12" s="102">
        <v>6</v>
      </c>
      <c r="H12" s="173" t="s">
        <v>52</v>
      </c>
      <c r="I12" s="178">
        <v>84151090</v>
      </c>
      <c r="J12" s="70">
        <v>130.87342999999998</v>
      </c>
      <c r="K12" s="70">
        <v>8175496.47282</v>
      </c>
      <c r="L12" s="35"/>
      <c r="M12" s="20"/>
    </row>
    <row r="13" spans="2:13" ht="26.25" customHeight="1">
      <c r="B13" s="101">
        <v>7</v>
      </c>
      <c r="C13" s="170" t="s">
        <v>11</v>
      </c>
      <c r="D13" s="114">
        <v>85414021</v>
      </c>
      <c r="E13" s="92">
        <v>8.1</v>
      </c>
      <c r="F13" s="92">
        <v>961496.3875</v>
      </c>
      <c r="G13" s="102">
        <v>7</v>
      </c>
      <c r="H13" s="175" t="s">
        <v>35</v>
      </c>
      <c r="I13" s="178">
        <v>90181900</v>
      </c>
      <c r="J13" s="72">
        <v>2.4974000000000003</v>
      </c>
      <c r="K13" s="72">
        <v>2900592.89145</v>
      </c>
      <c r="L13" s="18"/>
      <c r="M13" s="20"/>
    </row>
    <row r="14" spans="2:13" ht="28.5" customHeight="1">
      <c r="B14" s="101"/>
      <c r="C14" s="97"/>
      <c r="D14" s="114"/>
      <c r="E14" s="69"/>
      <c r="F14" s="92"/>
      <c r="G14" s="102">
        <v>8</v>
      </c>
      <c r="H14" s="175" t="s">
        <v>33</v>
      </c>
      <c r="I14" s="178">
        <v>87141050</v>
      </c>
      <c r="J14" s="71">
        <v>68.7672</v>
      </c>
      <c r="K14" s="71">
        <v>2599405.6320899995</v>
      </c>
      <c r="L14" s="18"/>
      <c r="M14" s="20"/>
    </row>
    <row r="15" spans="2:13" ht="26.25" customHeight="1">
      <c r="B15" s="101"/>
      <c r="C15" s="96"/>
      <c r="D15" s="115"/>
      <c r="E15" s="55"/>
      <c r="F15" s="55"/>
      <c r="G15" s="102">
        <v>9</v>
      </c>
      <c r="H15" s="413" t="s">
        <v>57</v>
      </c>
      <c r="I15" s="220">
        <v>30041019</v>
      </c>
      <c r="J15" s="415">
        <v>13.3565</v>
      </c>
      <c r="K15" s="104">
        <v>1859025.2175</v>
      </c>
      <c r="L15" s="33"/>
      <c r="M15" s="20"/>
    </row>
    <row r="16" spans="2:13" ht="25.5" customHeight="1" thickBot="1">
      <c r="B16" s="101"/>
      <c r="C16" s="98"/>
      <c r="D16" s="115"/>
      <c r="E16" s="58"/>
      <c r="F16" s="58"/>
      <c r="G16" s="102">
        <v>10</v>
      </c>
      <c r="H16" s="174" t="s">
        <v>59</v>
      </c>
      <c r="I16" s="180">
        <v>31010099</v>
      </c>
      <c r="J16" s="176">
        <v>40</v>
      </c>
      <c r="K16" s="176">
        <v>1574329.3595999999</v>
      </c>
      <c r="L16" s="18"/>
      <c r="M16" s="20"/>
    </row>
    <row r="17" spans="1:11" ht="25.5" customHeight="1" thickBot="1">
      <c r="A17" s="25"/>
      <c r="B17" s="49"/>
      <c r="C17" s="438" t="s">
        <v>24</v>
      </c>
      <c r="D17" s="439"/>
      <c r="E17" s="45">
        <f>SUM(E7:E16)</f>
        <v>987.4030399999999</v>
      </c>
      <c r="F17" s="416">
        <f>SUM(F7:F16)</f>
        <v>395266181.62072504</v>
      </c>
      <c r="G17" s="419"/>
      <c r="H17" s="442" t="s">
        <v>25</v>
      </c>
      <c r="I17" s="443"/>
      <c r="J17" s="78">
        <f>SUM(J7:J16)</f>
        <v>1333.7212299999999</v>
      </c>
      <c r="K17" s="78">
        <f>SUM(K7:K16)</f>
        <v>203616210.48498002</v>
      </c>
    </row>
    <row r="18" spans="1:12" ht="25.5" customHeight="1" thickBot="1">
      <c r="A18" s="26"/>
      <c r="B18" s="435" t="s">
        <v>1</v>
      </c>
      <c r="C18" s="436"/>
      <c r="D18" s="74"/>
      <c r="E18" s="28">
        <v>627.80465</v>
      </c>
      <c r="F18" s="417">
        <v>38800651.363152325</v>
      </c>
      <c r="G18" s="420"/>
      <c r="H18" s="418" t="s">
        <v>1</v>
      </c>
      <c r="I18" s="48"/>
      <c r="J18" s="41">
        <f>J19-J17</f>
        <v>325.67230999999947</v>
      </c>
      <c r="K18" s="80">
        <f>K19-K17</f>
        <v>16634274.277534992</v>
      </c>
      <c r="L18" s="91"/>
    </row>
    <row r="19" spans="1:16" ht="25.5" customHeight="1" thickBot="1">
      <c r="A19" s="27"/>
      <c r="B19" s="46" t="s">
        <v>31</v>
      </c>
      <c r="C19" s="47"/>
      <c r="D19" s="75"/>
      <c r="E19" s="28">
        <v>1615.20769</v>
      </c>
      <c r="F19" s="41">
        <v>434066832.98387736</v>
      </c>
      <c r="G19" s="99"/>
      <c r="H19" s="79" t="s">
        <v>10</v>
      </c>
      <c r="I19" s="77"/>
      <c r="J19" s="76">
        <v>1659.3935399999993</v>
      </c>
      <c r="K19" s="76">
        <v>220250484.762515</v>
      </c>
      <c r="N19" s="22"/>
      <c r="O19" s="23"/>
      <c r="P19" s="24"/>
    </row>
    <row r="20" spans="1:11" ht="21">
      <c r="A20" s="437" t="s">
        <v>120</v>
      </c>
      <c r="B20" s="437"/>
      <c r="C20" s="437"/>
      <c r="D20" s="437"/>
      <c r="E20" s="437"/>
      <c r="F20" s="91"/>
      <c r="G20" s="91" t="s">
        <v>121</v>
      </c>
      <c r="H20" s="91"/>
      <c r="I20" s="91"/>
      <c r="J20" s="91"/>
      <c r="K20" s="36"/>
    </row>
    <row r="21" spans="5:6" ht="22.5" customHeight="1">
      <c r="E21" s="168"/>
      <c r="F21" s="33"/>
    </row>
    <row r="22" spans="5:11" ht="21">
      <c r="E22" s="194"/>
      <c r="F22" s="194"/>
      <c r="H22" s="100"/>
      <c r="I22" s="29"/>
      <c r="J22" s="29"/>
      <c r="K22" s="29"/>
    </row>
    <row r="23" spans="5:11" ht="21">
      <c r="E23" s="194"/>
      <c r="F23" s="194"/>
      <c r="J23" s="68"/>
      <c r="K23" s="29"/>
    </row>
    <row r="24" spans="4:11" ht="21">
      <c r="D24" s="20"/>
      <c r="E24" s="194"/>
      <c r="F24" s="194"/>
      <c r="J24" s="40"/>
      <c r="K24" s="40"/>
    </row>
    <row r="25" spans="4:11" ht="21">
      <c r="D25" s="20"/>
      <c r="E25" s="31"/>
      <c r="F25" s="31"/>
      <c r="J25" s="40"/>
      <c r="K25" s="40"/>
    </row>
    <row r="26" spans="4:10" ht="21">
      <c r="D26" s="20"/>
      <c r="E26" s="40"/>
      <c r="F26" s="40"/>
      <c r="J26" s="93"/>
    </row>
    <row r="27" spans="4:11" ht="21">
      <c r="D27" s="20"/>
      <c r="E27" s="40"/>
      <c r="F27" s="40"/>
      <c r="H27" s="20"/>
      <c r="J27" s="18"/>
      <c r="K27" s="18"/>
    </row>
    <row r="28" spans="5:11" ht="21">
      <c r="E28" s="93"/>
      <c r="F28" s="43"/>
      <c r="H28" s="20"/>
      <c r="J28" s="18"/>
      <c r="K28" s="18"/>
    </row>
    <row r="29" spans="5:11" ht="21">
      <c r="E29" s="42"/>
      <c r="F29" s="40"/>
      <c r="H29" s="94"/>
      <c r="I29" s="20"/>
      <c r="J29" s="19"/>
      <c r="K29" s="19"/>
    </row>
    <row r="30" spans="5:11" ht="21">
      <c r="E30" s="42"/>
      <c r="F30" s="20"/>
      <c r="H30" s="95"/>
      <c r="J30" s="68"/>
      <c r="K30" s="34"/>
    </row>
    <row r="31" spans="5:8" ht="14.25">
      <c r="E31" s="20"/>
      <c r="F31" s="20"/>
      <c r="H31" s="20"/>
    </row>
    <row r="32" spans="5:11" ht="21">
      <c r="E32" s="20"/>
      <c r="F32" s="40"/>
      <c r="H32" s="18"/>
      <c r="J32" s="29"/>
      <c r="K32" s="29"/>
    </row>
    <row r="33" spans="5:11" ht="21">
      <c r="E33" s="20"/>
      <c r="F33" s="20"/>
      <c r="H33" s="18"/>
      <c r="I33" s="30"/>
      <c r="K33" s="29"/>
    </row>
    <row r="34" spans="5:9" ht="21">
      <c r="E34" s="20"/>
      <c r="F34" s="20"/>
      <c r="H34" s="51"/>
      <c r="I34" s="30"/>
    </row>
    <row r="35" spans="8:9" ht="21">
      <c r="H35" s="30"/>
      <c r="I35" s="31"/>
    </row>
    <row r="36" spans="8:9" ht="21">
      <c r="H36" s="30"/>
      <c r="I36" s="31"/>
    </row>
    <row r="37" spans="8:9" ht="21">
      <c r="H37" s="31"/>
      <c r="I37" s="32"/>
    </row>
    <row r="38" spans="8:9" ht="21">
      <c r="H38" s="31"/>
      <c r="I38" s="33"/>
    </row>
    <row r="39" spans="8:9" ht="21">
      <c r="H39" s="32"/>
      <c r="I39" s="20"/>
    </row>
    <row r="40" ht="14.25">
      <c r="H40" s="29"/>
    </row>
  </sheetData>
  <sheetProtection/>
  <mergeCells count="9">
    <mergeCell ref="C1:K1"/>
    <mergeCell ref="C2:K2"/>
    <mergeCell ref="C3:K3"/>
    <mergeCell ref="B18:C18"/>
    <mergeCell ref="A20:E20"/>
    <mergeCell ref="C5:F5"/>
    <mergeCell ref="H5:K5"/>
    <mergeCell ref="C17:D17"/>
    <mergeCell ref="H17:I17"/>
  </mergeCells>
  <printOptions/>
  <pageMargins left="0.16" right="0" top="0" bottom="0" header="0.3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B1:L21"/>
  <sheetViews>
    <sheetView zoomScalePageLayoutView="0" workbookViewId="0" topLeftCell="B1">
      <selection activeCell="M11" sqref="M11"/>
    </sheetView>
  </sheetViews>
  <sheetFormatPr defaultColWidth="9.140625" defaultRowHeight="15"/>
  <cols>
    <col min="2" max="2" width="5.28125" style="0" customWidth="1"/>
    <col min="3" max="3" width="22.140625" style="0" customWidth="1"/>
    <col min="4" max="4" width="16.28125" style="0" customWidth="1"/>
    <col min="5" max="5" width="16.00390625" style="0" customWidth="1"/>
    <col min="6" max="6" width="16.421875" style="0" customWidth="1"/>
    <col min="7" max="7" width="5.8515625" style="0" customWidth="1"/>
    <col min="8" max="8" width="33.00390625" style="0" customWidth="1"/>
    <col min="9" max="9" width="17.140625" style="0" customWidth="1"/>
    <col min="10" max="10" width="13.7109375" style="0" customWidth="1"/>
    <col min="11" max="11" width="19.57421875" style="0" customWidth="1"/>
  </cols>
  <sheetData>
    <row r="1" spans="2:12" ht="23.25">
      <c r="B1" s="434" t="s">
        <v>9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2:12" ht="23.25">
      <c r="B2" s="434" t="s">
        <v>122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2:12" ht="23.25">
      <c r="B3" s="434" t="s">
        <v>123</v>
      </c>
      <c r="C3" s="434"/>
      <c r="D3" s="434"/>
      <c r="E3" s="434"/>
      <c r="F3" s="434"/>
      <c r="G3" s="434"/>
      <c r="H3" s="434"/>
      <c r="I3" s="434"/>
      <c r="J3" s="434"/>
      <c r="K3" s="434"/>
      <c r="L3" s="434"/>
    </row>
    <row r="4" spans="2:12" ht="24" thickBot="1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2:12" ht="21.75" thickBot="1">
      <c r="B5" s="11" t="s">
        <v>20</v>
      </c>
      <c r="C5" s="447" t="s">
        <v>21</v>
      </c>
      <c r="D5" s="447"/>
      <c r="E5" s="447"/>
      <c r="F5" s="448"/>
      <c r="G5" s="197" t="s">
        <v>20</v>
      </c>
      <c r="H5" s="449" t="s">
        <v>22</v>
      </c>
      <c r="I5" s="450"/>
      <c r="J5" s="450"/>
      <c r="K5" s="451"/>
      <c r="L5" s="100"/>
    </row>
    <row r="6" spans="2:12" ht="21.75" thickBot="1">
      <c r="B6" s="12" t="s">
        <v>23</v>
      </c>
      <c r="C6" s="198" t="s">
        <v>6</v>
      </c>
      <c r="D6" s="199" t="s">
        <v>5</v>
      </c>
      <c r="E6" s="200" t="s">
        <v>4</v>
      </c>
      <c r="F6" s="201" t="s">
        <v>53</v>
      </c>
      <c r="G6" s="202" t="s">
        <v>23</v>
      </c>
      <c r="H6" s="203" t="s">
        <v>6</v>
      </c>
      <c r="I6" s="204" t="s">
        <v>5</v>
      </c>
      <c r="J6" s="205" t="s">
        <v>4</v>
      </c>
      <c r="K6" s="206" t="s">
        <v>124</v>
      </c>
      <c r="L6" s="100"/>
    </row>
    <row r="7" spans="2:12" ht="21" customHeight="1">
      <c r="B7" s="101">
        <v>1</v>
      </c>
      <c r="C7" s="207" t="s">
        <v>28</v>
      </c>
      <c r="D7" s="208">
        <v>90111100</v>
      </c>
      <c r="E7" s="209">
        <v>9577.964056</v>
      </c>
      <c r="F7" s="408">
        <v>719323161.0777553</v>
      </c>
      <c r="G7" s="102">
        <v>1</v>
      </c>
      <c r="H7" s="210" t="s">
        <v>26</v>
      </c>
      <c r="I7" s="211">
        <v>24031920</v>
      </c>
      <c r="J7" s="212">
        <v>1005.6630899999999</v>
      </c>
      <c r="K7" s="213">
        <v>349232449.60504806</v>
      </c>
      <c r="L7" s="100"/>
    </row>
    <row r="8" spans="2:12" ht="21" customHeight="1">
      <c r="B8" s="101">
        <v>2</v>
      </c>
      <c r="C8" s="214" t="s">
        <v>27</v>
      </c>
      <c r="D8" s="215">
        <v>94036090</v>
      </c>
      <c r="E8" s="216">
        <v>136049.43183999998</v>
      </c>
      <c r="F8" s="409">
        <v>674258776.3461549</v>
      </c>
      <c r="G8" s="102">
        <v>2</v>
      </c>
      <c r="H8" s="217" t="s">
        <v>125</v>
      </c>
      <c r="I8" s="211">
        <v>85366999</v>
      </c>
      <c r="J8" s="218">
        <v>397.24755</v>
      </c>
      <c r="K8" s="213">
        <v>269894952.9878</v>
      </c>
      <c r="L8" s="35"/>
    </row>
    <row r="9" spans="2:12" ht="21" customHeight="1">
      <c r="B9" s="101">
        <v>3</v>
      </c>
      <c r="C9" s="214" t="s">
        <v>30</v>
      </c>
      <c r="D9" s="224" t="s">
        <v>127</v>
      </c>
      <c r="E9" s="225">
        <v>96.33589999999998</v>
      </c>
      <c r="F9" s="411">
        <v>333969731.78683037</v>
      </c>
      <c r="G9" s="102">
        <v>4</v>
      </c>
      <c r="H9" s="226" t="s">
        <v>32</v>
      </c>
      <c r="I9" s="211">
        <v>40111000</v>
      </c>
      <c r="J9" s="218">
        <v>500.19618</v>
      </c>
      <c r="K9" s="213">
        <v>154683689.275946</v>
      </c>
      <c r="L9" s="35"/>
    </row>
    <row r="10" spans="2:12" ht="21" customHeight="1">
      <c r="B10" s="101">
        <v>4</v>
      </c>
      <c r="C10" s="219" t="s">
        <v>29</v>
      </c>
      <c r="D10" s="220">
        <v>10063030</v>
      </c>
      <c r="E10" s="221">
        <v>2104.543</v>
      </c>
      <c r="F10" s="412">
        <v>64480367.39580223</v>
      </c>
      <c r="G10" s="102">
        <v>3</v>
      </c>
      <c r="H10" s="217" t="s">
        <v>126</v>
      </c>
      <c r="I10" s="211">
        <v>85043399</v>
      </c>
      <c r="J10" s="223">
        <v>85.043399</v>
      </c>
      <c r="K10" s="213">
        <v>144153000</v>
      </c>
      <c r="L10" s="35"/>
    </row>
    <row r="11" spans="2:12" ht="21" customHeight="1">
      <c r="B11" s="101">
        <v>5</v>
      </c>
      <c r="C11" s="207" t="s">
        <v>128</v>
      </c>
      <c r="D11" s="227" t="s">
        <v>129</v>
      </c>
      <c r="E11" s="209">
        <v>505.92</v>
      </c>
      <c r="F11" s="409">
        <v>33309244.69</v>
      </c>
      <c r="G11" s="102">
        <v>5</v>
      </c>
      <c r="H11" s="217" t="s">
        <v>130</v>
      </c>
      <c r="I11" s="211">
        <v>85030090</v>
      </c>
      <c r="J11" s="218">
        <v>264.078</v>
      </c>
      <c r="K11" s="213">
        <v>58005292.7512</v>
      </c>
      <c r="L11" s="35"/>
    </row>
    <row r="12" spans="2:12" ht="21" customHeight="1">
      <c r="B12" s="101">
        <v>6</v>
      </c>
      <c r="C12" s="214" t="s">
        <v>11</v>
      </c>
      <c r="D12" s="227">
        <v>21011190</v>
      </c>
      <c r="E12" s="216">
        <v>99.58461</v>
      </c>
      <c r="F12" s="409">
        <v>19296012.975</v>
      </c>
      <c r="G12" s="102">
        <v>6</v>
      </c>
      <c r="H12" s="217" t="s">
        <v>131</v>
      </c>
      <c r="I12" s="211">
        <v>84679990</v>
      </c>
      <c r="J12" s="218">
        <v>18.855</v>
      </c>
      <c r="K12" s="213">
        <v>42297081.75</v>
      </c>
      <c r="L12" s="35"/>
    </row>
    <row r="13" spans="2:12" ht="21" customHeight="1">
      <c r="B13" s="101">
        <v>8</v>
      </c>
      <c r="C13" s="232" t="s">
        <v>135</v>
      </c>
      <c r="D13" s="220">
        <v>11081400</v>
      </c>
      <c r="E13" s="221">
        <v>870.8000000000001</v>
      </c>
      <c r="F13" s="409">
        <v>7745605.163718959</v>
      </c>
      <c r="G13" s="102">
        <v>7</v>
      </c>
      <c r="H13" s="217" t="s">
        <v>134</v>
      </c>
      <c r="I13" s="211">
        <v>84061000</v>
      </c>
      <c r="J13" s="218">
        <v>197.21</v>
      </c>
      <c r="K13" s="213">
        <v>32411167.68</v>
      </c>
      <c r="L13" s="231"/>
    </row>
    <row r="14" spans="2:12" ht="21" customHeight="1">
      <c r="B14" s="101">
        <v>7</v>
      </c>
      <c r="C14" s="228" t="s">
        <v>132</v>
      </c>
      <c r="D14" s="229" t="s">
        <v>133</v>
      </c>
      <c r="E14" s="230">
        <v>279.95</v>
      </c>
      <c r="F14" s="410">
        <v>6022073.4799999995</v>
      </c>
      <c r="G14" s="102">
        <v>8</v>
      </c>
      <c r="H14" s="217" t="s">
        <v>136</v>
      </c>
      <c r="I14" s="233">
        <v>84264100</v>
      </c>
      <c r="J14" s="218">
        <v>84.2641</v>
      </c>
      <c r="K14" s="234">
        <v>26602000</v>
      </c>
      <c r="L14" s="231"/>
    </row>
    <row r="15" spans="2:12" ht="21" customHeight="1">
      <c r="B15" s="101">
        <v>9</v>
      </c>
      <c r="C15" s="44" t="s">
        <v>137</v>
      </c>
      <c r="D15" s="229">
        <v>85442011</v>
      </c>
      <c r="E15" s="209">
        <v>15.7</v>
      </c>
      <c r="F15" s="409">
        <v>4660000</v>
      </c>
      <c r="G15" s="102">
        <v>9</v>
      </c>
      <c r="H15" s="217" t="s">
        <v>138</v>
      </c>
      <c r="I15" s="211">
        <v>39264000</v>
      </c>
      <c r="J15" s="218">
        <v>28.496</v>
      </c>
      <c r="K15" s="213">
        <v>25868232.884</v>
      </c>
      <c r="L15" s="35"/>
    </row>
    <row r="16" spans="2:12" ht="21" customHeight="1" thickBot="1">
      <c r="B16" s="101">
        <v>10</v>
      </c>
      <c r="C16" s="235" t="s">
        <v>139</v>
      </c>
      <c r="D16" s="236">
        <v>7092000</v>
      </c>
      <c r="E16" s="237">
        <v>12.887224999999997</v>
      </c>
      <c r="F16" s="409">
        <v>4012053.2199999997</v>
      </c>
      <c r="G16" s="102">
        <v>10</v>
      </c>
      <c r="H16" s="217" t="s">
        <v>140</v>
      </c>
      <c r="I16" s="238">
        <v>87041013</v>
      </c>
      <c r="J16" s="223">
        <v>87.041013</v>
      </c>
      <c r="K16" s="239">
        <v>20683000</v>
      </c>
      <c r="L16" s="100"/>
    </row>
    <row r="17" spans="2:12" ht="21" customHeight="1" thickBot="1">
      <c r="B17" s="240"/>
      <c r="C17" s="439" t="s">
        <v>24</v>
      </c>
      <c r="D17" s="444"/>
      <c r="E17" s="241">
        <f>SUM(E7:E16)</f>
        <v>149613.116631</v>
      </c>
      <c r="F17" s="45">
        <f>SUM(F7:F16)</f>
        <v>1867077026.1352618</v>
      </c>
      <c r="G17" s="102"/>
      <c r="H17" s="445" t="s">
        <v>25</v>
      </c>
      <c r="I17" s="446"/>
      <c r="J17" s="242">
        <f>SUM(J7:J16)</f>
        <v>2668.0943319999997</v>
      </c>
      <c r="K17" s="243">
        <f>SUM(K7:K16)</f>
        <v>1123830866.933994</v>
      </c>
      <c r="L17" s="100"/>
    </row>
    <row r="18" spans="2:12" ht="21.75" thickBot="1">
      <c r="B18" s="244"/>
      <c r="C18" s="245" t="s">
        <v>1</v>
      </c>
      <c r="D18" s="246"/>
      <c r="E18" s="247">
        <v>5991.119175</v>
      </c>
      <c r="F18" s="248">
        <v>633461218.4297426</v>
      </c>
      <c r="G18" s="249"/>
      <c r="H18" s="250" t="s">
        <v>1</v>
      </c>
      <c r="I18" s="251"/>
      <c r="J18" s="252">
        <f>J19-J17</f>
        <v>25936.217653</v>
      </c>
      <c r="K18" s="253">
        <f>K19-K17</f>
        <v>1512997552.236687</v>
      </c>
      <c r="L18" s="36"/>
    </row>
    <row r="19" spans="2:12" ht="21.75" thickBot="1">
      <c r="B19" s="254" t="s">
        <v>141</v>
      </c>
      <c r="C19" s="255" t="s">
        <v>142</v>
      </c>
      <c r="D19" s="256"/>
      <c r="E19" s="257">
        <v>155604.235806</v>
      </c>
      <c r="F19" s="76">
        <v>2500538244.5650043</v>
      </c>
      <c r="G19" s="258"/>
      <c r="H19" s="259" t="s">
        <v>10</v>
      </c>
      <c r="I19" s="260"/>
      <c r="J19" s="261">
        <v>28604.311985</v>
      </c>
      <c r="K19" s="243">
        <v>2636828419.170681</v>
      </c>
      <c r="L19" s="262"/>
    </row>
    <row r="20" spans="2:12" ht="21">
      <c r="B20" s="263"/>
      <c r="C20" s="263" t="s">
        <v>143</v>
      </c>
      <c r="D20" s="263"/>
      <c r="E20" s="263"/>
      <c r="F20" s="196"/>
      <c r="G20" s="196" t="s">
        <v>144</v>
      </c>
      <c r="H20" s="196"/>
      <c r="I20" s="196"/>
      <c r="J20" s="264"/>
      <c r="K20" s="264"/>
      <c r="L20" s="265"/>
    </row>
    <row r="21" spans="2:12" ht="21">
      <c r="B21" s="100"/>
      <c r="C21" s="100"/>
      <c r="D21" s="100"/>
      <c r="E21" s="266"/>
      <c r="F21" s="267"/>
      <c r="G21" s="100"/>
      <c r="H21" s="100"/>
      <c r="I21" s="100"/>
      <c r="J21" s="29"/>
      <c r="K21" s="29"/>
      <c r="L21" s="100"/>
    </row>
  </sheetData>
  <sheetProtection/>
  <mergeCells count="7">
    <mergeCell ref="C17:D17"/>
    <mergeCell ref="H17:I17"/>
    <mergeCell ref="B1:L1"/>
    <mergeCell ref="B2:L2"/>
    <mergeCell ref="B3:L3"/>
    <mergeCell ref="C5:F5"/>
    <mergeCell ref="H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JIRAPORN JAIKEAW</dc:creator>
  <cp:keywords/>
  <dc:description/>
  <cp:lastModifiedBy>Ratchanee Meesanam</cp:lastModifiedBy>
  <cp:lastPrinted>2018-09-20T10:15:17Z</cp:lastPrinted>
  <dcterms:created xsi:type="dcterms:W3CDTF">2016-11-08T04:22:12Z</dcterms:created>
  <dcterms:modified xsi:type="dcterms:W3CDTF">2018-09-21T02:35:43Z</dcterms:modified>
  <cp:category/>
  <cp:version/>
  <cp:contentType/>
  <cp:contentStatus/>
</cp:coreProperties>
</file>